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5/12 Desember - Q4/To publishing/"/>
    </mc:Choice>
  </mc:AlternateContent>
  <xr:revisionPtr revIDLastSave="3" documentId="8_{A3FF5E08-C669-40DC-BFD4-9493AFF4DDB9}" xr6:coauthVersionLast="47" xr6:coauthVersionMax="47" xr10:uidLastSave="{2989D61A-FCAD-48CB-BEF2-2501BE6BFDB5}"/>
  <bookViews>
    <workbookView xWindow="-120" yWindow="-120" windowWidth="38640" windowHeight="21120" activeTab="2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6" l="1"/>
  <c r="AA17" i="6"/>
  <c r="AA24" i="6"/>
  <c r="AB24" i="6"/>
  <c r="I14" i="9"/>
  <c r="I44" i="9" l="1"/>
  <c r="I39" i="9"/>
  <c r="I38" i="9"/>
  <c r="I37" i="9"/>
  <c r="I36" i="9"/>
  <c r="I35" i="9"/>
  <c r="I34" i="9"/>
  <c r="I33" i="9"/>
  <c r="I30" i="9"/>
  <c r="I29" i="9"/>
  <c r="I28" i="9"/>
  <c r="I27" i="9"/>
  <c r="I26" i="9"/>
  <c r="I25" i="9"/>
  <c r="I24" i="9"/>
  <c r="I23" i="9"/>
  <c r="I22" i="9"/>
  <c r="I21" i="9"/>
  <c r="I18" i="9"/>
  <c r="I17" i="9"/>
  <c r="I16" i="9"/>
  <c r="I15" i="9"/>
  <c r="I13" i="9"/>
  <c r="I12" i="9"/>
  <c r="I11" i="9"/>
  <c r="I10" i="9"/>
  <c r="I9" i="9"/>
  <c r="I8" i="9"/>
  <c r="I7" i="9"/>
  <c r="I6" i="9"/>
  <c r="I5" i="9"/>
  <c r="I31" i="7"/>
  <c r="I27" i="7"/>
  <c r="I32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5" i="5"/>
  <c r="AE45" i="5"/>
  <c r="AE36" i="5"/>
  <c r="AE24" i="5"/>
  <c r="AE15" i="5"/>
  <c r="AE28" i="5" s="1"/>
  <c r="AD5" i="4"/>
  <c r="AD8" i="4"/>
  <c r="AD37" i="4" s="1"/>
  <c r="AD33" i="4"/>
  <c r="AD23" i="4"/>
  <c r="AD16" i="4"/>
  <c r="AD42" i="6" l="1"/>
  <c r="AE59" i="5"/>
  <c r="AE60" i="5" s="1"/>
  <c r="AD18" i="4"/>
  <c r="AD25" i="4" s="1"/>
  <c r="AD28" i="4" s="1"/>
  <c r="AD35" i="4" s="1"/>
  <c r="H44" i="9" l="1"/>
  <c r="G44" i="9"/>
  <c r="F44" i="9"/>
  <c r="E44" i="9"/>
  <c r="D44" i="9"/>
  <c r="C44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H33" i="9"/>
  <c r="G33" i="9"/>
  <c r="F33" i="9"/>
  <c r="E33" i="9"/>
  <c r="D33" i="9"/>
  <c r="D40" i="9" s="1"/>
  <c r="C33" i="9"/>
  <c r="C40" i="9" s="1"/>
  <c r="H30" i="9"/>
  <c r="G30" i="9"/>
  <c r="F30" i="9"/>
  <c r="E30" i="9"/>
  <c r="D30" i="9"/>
  <c r="C30" i="9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C31" i="9" s="1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H8" i="9"/>
  <c r="G8" i="9"/>
  <c r="F8" i="9"/>
  <c r="E8" i="9"/>
  <c r="D8" i="9"/>
  <c r="C8" i="9"/>
  <c r="I19" i="9"/>
  <c r="H7" i="9"/>
  <c r="G7" i="9"/>
  <c r="F7" i="9"/>
  <c r="E7" i="9"/>
  <c r="D7" i="9"/>
  <c r="C7" i="9"/>
  <c r="H6" i="9"/>
  <c r="G6" i="9"/>
  <c r="F6" i="9"/>
  <c r="E6" i="9"/>
  <c r="D6" i="9"/>
  <c r="C6" i="9"/>
  <c r="C19" i="9" s="1"/>
  <c r="H5" i="9"/>
  <c r="H19" i="9" s="1"/>
  <c r="G5" i="9"/>
  <c r="G19" i="9" s="1"/>
  <c r="F5" i="9"/>
  <c r="F19" i="9" s="1"/>
  <c r="E5" i="9"/>
  <c r="E19" i="9" s="1"/>
  <c r="D5" i="9"/>
  <c r="D19" i="9" s="1"/>
  <c r="C5" i="9"/>
  <c r="I40" i="9"/>
  <c r="H40" i="9"/>
  <c r="G40" i="9"/>
  <c r="F40" i="9"/>
  <c r="E40" i="9"/>
  <c r="I31" i="9"/>
  <c r="H31" i="9"/>
  <c r="G31" i="9"/>
  <c r="F31" i="9"/>
  <c r="E31" i="9"/>
  <c r="D31" i="9"/>
  <c r="I33" i="7"/>
  <c r="H32" i="7"/>
  <c r="G32" i="7"/>
  <c r="F32" i="7"/>
  <c r="E32" i="7"/>
  <c r="D32" i="7"/>
  <c r="C32" i="7"/>
  <c r="H31" i="7"/>
  <c r="H33" i="7" s="1"/>
  <c r="G31" i="7"/>
  <c r="G33" i="7" s="1"/>
  <c r="F31" i="7"/>
  <c r="F33" i="7" s="1"/>
  <c r="E31" i="7"/>
  <c r="D31" i="7"/>
  <c r="D33" i="7" s="1"/>
  <c r="C31" i="7"/>
  <c r="H27" i="7"/>
  <c r="G27" i="7"/>
  <c r="F27" i="7"/>
  <c r="E27" i="7"/>
  <c r="D27" i="7"/>
  <c r="C27" i="7"/>
  <c r="I23" i="7"/>
  <c r="H22" i="7"/>
  <c r="H21" i="7"/>
  <c r="H20" i="7"/>
  <c r="G22" i="7"/>
  <c r="G21" i="7"/>
  <c r="G20" i="7"/>
  <c r="G23" i="7" s="1"/>
  <c r="F22" i="7"/>
  <c r="F21" i="7"/>
  <c r="F20" i="7"/>
  <c r="E22" i="7"/>
  <c r="E21" i="7"/>
  <c r="E20" i="7"/>
  <c r="D22" i="7"/>
  <c r="D21" i="7"/>
  <c r="D20" i="7"/>
  <c r="C22" i="7"/>
  <c r="C21" i="7"/>
  <c r="C20" i="7"/>
  <c r="I16" i="7"/>
  <c r="H15" i="7"/>
  <c r="H14" i="7"/>
  <c r="H13" i="7"/>
  <c r="H12" i="7"/>
  <c r="H11" i="7"/>
  <c r="H10" i="7"/>
  <c r="H16" i="7" s="1"/>
  <c r="G15" i="7"/>
  <c r="G14" i="7"/>
  <c r="G13" i="7"/>
  <c r="G12" i="7"/>
  <c r="G11" i="7"/>
  <c r="G10" i="7"/>
  <c r="F15" i="7"/>
  <c r="F14" i="7"/>
  <c r="F13" i="7"/>
  <c r="F12" i="7"/>
  <c r="F11" i="7"/>
  <c r="F10" i="7"/>
  <c r="E15" i="7"/>
  <c r="E14" i="7"/>
  <c r="E13" i="7"/>
  <c r="E12" i="7"/>
  <c r="E11" i="7"/>
  <c r="E10" i="7"/>
  <c r="D15" i="7"/>
  <c r="D14" i="7"/>
  <c r="D13" i="7"/>
  <c r="D12" i="7"/>
  <c r="D11" i="7"/>
  <c r="D10" i="7"/>
  <c r="C15" i="7"/>
  <c r="C14" i="7"/>
  <c r="C13" i="7"/>
  <c r="C12" i="7"/>
  <c r="C11" i="7"/>
  <c r="C10" i="7"/>
  <c r="H7" i="7"/>
  <c r="H8" i="7" s="1"/>
  <c r="H6" i="7"/>
  <c r="H5" i="7"/>
  <c r="G7" i="7"/>
  <c r="G6" i="7"/>
  <c r="G5" i="7"/>
  <c r="F7" i="7"/>
  <c r="F6" i="7"/>
  <c r="F5" i="7"/>
  <c r="E7" i="7"/>
  <c r="E6" i="7"/>
  <c r="E5" i="7"/>
  <c r="D7" i="7"/>
  <c r="D6" i="7"/>
  <c r="D5" i="7"/>
  <c r="C7" i="7"/>
  <c r="C6" i="7"/>
  <c r="C8" i="7" s="1"/>
  <c r="C5" i="7"/>
  <c r="E33" i="7"/>
  <c r="C33" i="7"/>
  <c r="AC23" i="4"/>
  <c r="AC16" i="4"/>
  <c r="AC8" i="4"/>
  <c r="AC37" i="4" s="1"/>
  <c r="AD60" i="5"/>
  <c r="AD59" i="5"/>
  <c r="AD55" i="5"/>
  <c r="AD45" i="5"/>
  <c r="AD36" i="5"/>
  <c r="AD28" i="5"/>
  <c r="AD24" i="5"/>
  <c r="AD15" i="5"/>
  <c r="AC40" i="6"/>
  <c r="AC31" i="6"/>
  <c r="AC19" i="6"/>
  <c r="AC42" i="6" s="1"/>
  <c r="AC18" i="4" l="1"/>
  <c r="AC25" i="4" s="1"/>
  <c r="AC28" i="4" s="1"/>
  <c r="H42" i="9"/>
  <c r="G42" i="9"/>
  <c r="I42" i="9"/>
  <c r="D42" i="9"/>
  <c r="E42" i="9"/>
  <c r="C42" i="9"/>
  <c r="F42" i="9"/>
  <c r="H23" i="7"/>
  <c r="F23" i="7"/>
  <c r="E23" i="7"/>
  <c r="D23" i="7"/>
  <c r="C23" i="7"/>
  <c r="G16" i="7"/>
  <c r="F16" i="7"/>
  <c r="E16" i="7"/>
  <c r="E18" i="7" s="1"/>
  <c r="D16" i="7"/>
  <c r="C16" i="7"/>
  <c r="C18" i="7" s="1"/>
  <c r="I8" i="7"/>
  <c r="H18" i="7"/>
  <c r="H37" i="7"/>
  <c r="G8" i="7"/>
  <c r="F8" i="7"/>
  <c r="E8" i="7"/>
  <c r="E37" i="7" s="1"/>
  <c r="D8" i="7"/>
  <c r="D37" i="7"/>
  <c r="C37" i="7"/>
  <c r="AC33" i="4"/>
  <c r="AB40" i="6"/>
  <c r="AB31" i="6"/>
  <c r="AB19" i="6"/>
  <c r="I37" i="7" l="1"/>
  <c r="I18" i="7"/>
  <c r="H25" i="7"/>
  <c r="H28" i="7" s="1"/>
  <c r="H35" i="7" s="1"/>
  <c r="E25" i="7"/>
  <c r="E28" i="7" s="1"/>
  <c r="E35" i="7" s="1"/>
  <c r="C25" i="7"/>
  <c r="C28" i="7" s="1"/>
  <c r="C35" i="7" s="1"/>
  <c r="G18" i="7"/>
  <c r="G25" i="7" s="1"/>
  <c r="G28" i="7" s="1"/>
  <c r="G35" i="7" s="1"/>
  <c r="F18" i="7"/>
  <c r="F25" i="7" s="1"/>
  <c r="F28" i="7" s="1"/>
  <c r="F35" i="7" s="1"/>
  <c r="D18" i="7"/>
  <c r="D25" i="7" s="1"/>
  <c r="D28" i="7" s="1"/>
  <c r="D35" i="7" s="1"/>
  <c r="G37" i="7"/>
  <c r="F37" i="7"/>
  <c r="AC35" i="4"/>
  <c r="AB42" i="6"/>
  <c r="I25" i="7" l="1"/>
  <c r="AC55" i="5"/>
  <c r="AC45" i="5"/>
  <c r="AC36" i="5"/>
  <c r="AC24" i="5"/>
  <c r="AC15" i="5"/>
  <c r="AA37" i="4"/>
  <c r="AB33" i="4"/>
  <c r="AB23" i="4"/>
  <c r="AB16" i="4"/>
  <c r="AB8" i="4"/>
  <c r="AB37" i="4" s="1"/>
  <c r="AA40" i="6"/>
  <c r="AA31" i="6"/>
  <c r="AA19" i="6"/>
  <c r="AB55" i="5"/>
  <c r="AB59" i="5" s="1"/>
  <c r="AB60" i="5" s="1"/>
  <c r="AB45" i="5"/>
  <c r="AB36" i="5"/>
  <c r="AB24" i="5"/>
  <c r="AB15" i="5"/>
  <c r="AB28" i="5" s="1"/>
  <c r="AA33" i="4"/>
  <c r="AA23" i="4"/>
  <c r="AA16" i="4"/>
  <c r="AA18" i="4" s="1"/>
  <c r="AA25" i="4" s="1"/>
  <c r="AA28" i="4" s="1"/>
  <c r="AA35" i="4" s="1"/>
  <c r="AA8" i="4"/>
  <c r="AA42" i="6" l="1"/>
  <c r="I28" i="7"/>
  <c r="AC59" i="5"/>
  <c r="AC60" i="5" s="1"/>
  <c r="AC28" i="5"/>
  <c r="AB18" i="4"/>
  <c r="AB25" i="4" s="1"/>
  <c r="AB28" i="4" s="1"/>
  <c r="AB35" i="4" s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C36" i="5"/>
  <c r="C35" i="4"/>
  <c r="C2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3" i="4"/>
  <c r="I35" i="7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D31" i="6"/>
  <c r="E31" i="6"/>
  <c r="F31" i="6"/>
  <c r="G31" i="6"/>
  <c r="G42" i="6" s="1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59" i="5"/>
  <c r="D60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D45" i="5"/>
  <c r="E45" i="5"/>
  <c r="E59" i="5" s="1"/>
  <c r="E60" i="5" s="1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T59" i="5" s="1"/>
  <c r="T60" i="5" s="1"/>
  <c r="U45" i="5"/>
  <c r="U59" i="5" s="1"/>
  <c r="U60" i="5" s="1"/>
  <c r="V45" i="5"/>
  <c r="W45" i="5"/>
  <c r="X45" i="5"/>
  <c r="Y45" i="5"/>
  <c r="Z45" i="5"/>
  <c r="AA45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15" i="5"/>
  <c r="E15" i="5"/>
  <c r="F15" i="5"/>
  <c r="G15" i="5"/>
  <c r="H15" i="5"/>
  <c r="I15" i="5"/>
  <c r="J15" i="5"/>
  <c r="K15" i="5"/>
  <c r="L15" i="5"/>
  <c r="L28" i="5" s="1"/>
  <c r="M15" i="5"/>
  <c r="M28" i="5" s="1"/>
  <c r="N15" i="5"/>
  <c r="N28" i="5" s="1"/>
  <c r="O15" i="5"/>
  <c r="O28" i="5" s="1"/>
  <c r="P15" i="5"/>
  <c r="Q15" i="5"/>
  <c r="R15" i="5"/>
  <c r="S15" i="5"/>
  <c r="T15" i="5"/>
  <c r="U15" i="5"/>
  <c r="V15" i="5"/>
  <c r="W15" i="5"/>
  <c r="X15" i="5"/>
  <c r="Y15" i="5"/>
  <c r="Z15" i="5"/>
  <c r="Z28" i="5" s="1"/>
  <c r="AA15" i="5"/>
  <c r="AA28" i="5" s="1"/>
  <c r="H28" i="5" l="1"/>
  <c r="I28" i="5"/>
  <c r="J28" i="5"/>
  <c r="U28" i="5"/>
  <c r="Y28" i="5"/>
  <c r="W28" i="5"/>
  <c r="T28" i="5"/>
  <c r="G28" i="5"/>
  <c r="M59" i="5"/>
  <c r="M60" i="5" s="1"/>
  <c r="R28" i="5"/>
  <c r="K28" i="5"/>
  <c r="X28" i="5"/>
  <c r="V28" i="5"/>
  <c r="F28" i="5"/>
  <c r="L59" i="5"/>
  <c r="L60" i="5" s="1"/>
  <c r="S28" i="5"/>
  <c r="E28" i="5"/>
  <c r="D28" i="5"/>
  <c r="Q28" i="5"/>
  <c r="P28" i="5"/>
  <c r="Y42" i="6"/>
  <c r="Q42" i="6"/>
  <c r="I42" i="6"/>
  <c r="J42" i="6"/>
  <c r="R42" i="6"/>
  <c r="Z42" i="6"/>
  <c r="O42" i="6"/>
  <c r="H42" i="6"/>
  <c r="W42" i="6"/>
  <c r="P42" i="6"/>
  <c r="X42" i="6"/>
  <c r="S42" i="6"/>
  <c r="K42" i="6"/>
  <c r="V42" i="6"/>
  <c r="N42" i="6"/>
  <c r="F42" i="6"/>
  <c r="U42" i="6"/>
  <c r="M42" i="6"/>
  <c r="E42" i="6"/>
  <c r="T42" i="6"/>
  <c r="L42" i="6"/>
  <c r="D42" i="6"/>
  <c r="Z59" i="5"/>
  <c r="Z60" i="5" s="1"/>
  <c r="R59" i="5"/>
  <c r="R60" i="5" s="1"/>
  <c r="J59" i="5"/>
  <c r="J60" i="5" s="1"/>
  <c r="K59" i="5"/>
  <c r="K60" i="5" s="1"/>
  <c r="Y59" i="5"/>
  <c r="Y60" i="5" s="1"/>
  <c r="Q59" i="5"/>
  <c r="Q60" i="5" s="1"/>
  <c r="I59" i="5"/>
  <c r="I60" i="5" s="1"/>
  <c r="X59" i="5"/>
  <c r="X60" i="5" s="1"/>
  <c r="P59" i="5"/>
  <c r="P60" i="5" s="1"/>
  <c r="H59" i="5"/>
  <c r="H60" i="5" s="1"/>
  <c r="AA59" i="5"/>
  <c r="AA60" i="5" s="1"/>
  <c r="W59" i="5"/>
  <c r="W60" i="5" s="1"/>
  <c r="O59" i="5"/>
  <c r="O60" i="5" s="1"/>
  <c r="G59" i="5"/>
  <c r="G60" i="5" s="1"/>
  <c r="V59" i="5"/>
  <c r="V60" i="5" s="1"/>
  <c r="N59" i="5"/>
  <c r="N60" i="5" s="1"/>
  <c r="F59" i="5"/>
  <c r="F60" i="5" s="1"/>
  <c r="S59" i="5"/>
  <c r="S60" i="5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G18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D8" i="4"/>
  <c r="D37" i="4" s="1"/>
  <c r="E8" i="4"/>
  <c r="E37" i="4" s="1"/>
  <c r="F8" i="4"/>
  <c r="F37" i="4" s="1"/>
  <c r="G8" i="4"/>
  <c r="G37" i="4" s="1"/>
  <c r="H8" i="4"/>
  <c r="H18" i="4" s="1"/>
  <c r="I8" i="4"/>
  <c r="I18" i="4" s="1"/>
  <c r="J8" i="4"/>
  <c r="K8" i="4"/>
  <c r="K37" i="4" s="1"/>
  <c r="L8" i="4"/>
  <c r="L37" i="4" s="1"/>
  <c r="M8" i="4"/>
  <c r="M37" i="4" s="1"/>
  <c r="N8" i="4"/>
  <c r="N37" i="4" s="1"/>
  <c r="O8" i="4"/>
  <c r="O37" i="4" s="1"/>
  <c r="P8" i="4"/>
  <c r="P18" i="4" s="1"/>
  <c r="Q8" i="4"/>
  <c r="Q18" i="4" s="1"/>
  <c r="R8" i="4"/>
  <c r="S8" i="4"/>
  <c r="S37" i="4" s="1"/>
  <c r="T8" i="4"/>
  <c r="T37" i="4" s="1"/>
  <c r="U8" i="4"/>
  <c r="U37" i="4" s="1"/>
  <c r="V8" i="4"/>
  <c r="V37" i="4" s="1"/>
  <c r="X8" i="4"/>
  <c r="X18" i="4" s="1"/>
  <c r="Y8" i="4"/>
  <c r="Y18" i="4" s="1"/>
  <c r="Z8" i="4"/>
  <c r="J18" i="4" l="1"/>
  <c r="J25" i="4" s="1"/>
  <c r="J28" i="4" s="1"/>
  <c r="J35" i="4" s="1"/>
  <c r="Z18" i="4"/>
  <c r="Z25" i="4" s="1"/>
  <c r="Z28" i="4" s="1"/>
  <c r="Z35" i="4" s="1"/>
  <c r="R18" i="4"/>
  <c r="R25" i="4" s="1"/>
  <c r="R28" i="4" s="1"/>
  <c r="R35" i="4" s="1"/>
  <c r="K18" i="4"/>
  <c r="K25" i="4" s="1"/>
  <c r="K28" i="4" s="1"/>
  <c r="K35" i="4" s="1"/>
  <c r="V18" i="4"/>
  <c r="V25" i="4" s="1"/>
  <c r="V28" i="4" s="1"/>
  <c r="V35" i="4" s="1"/>
  <c r="F18" i="4"/>
  <c r="F25" i="4" s="1"/>
  <c r="F28" i="4" s="1"/>
  <c r="F35" i="4" s="1"/>
  <c r="U18" i="4"/>
  <c r="U25" i="4" s="1"/>
  <c r="U28" i="4" s="1"/>
  <c r="U35" i="4" s="1"/>
  <c r="E18" i="4"/>
  <c r="E25" i="4" s="1"/>
  <c r="E28" i="4" s="1"/>
  <c r="E35" i="4" s="1"/>
  <c r="Z37" i="4"/>
  <c r="S18" i="4"/>
  <c r="S25" i="4" s="1"/>
  <c r="S28" i="4" s="1"/>
  <c r="S35" i="4" s="1"/>
  <c r="O18" i="4"/>
  <c r="O25" i="4" s="1"/>
  <c r="O28" i="4" s="1"/>
  <c r="O35" i="4" s="1"/>
  <c r="R37" i="4"/>
  <c r="G25" i="4"/>
  <c r="G28" i="4" s="1"/>
  <c r="G35" i="4" s="1"/>
  <c r="N18" i="4"/>
  <c r="N25" i="4" s="1"/>
  <c r="N28" i="4" s="1"/>
  <c r="N35" i="4" s="1"/>
  <c r="M18" i="4"/>
  <c r="M25" i="4" s="1"/>
  <c r="M28" i="4" s="1"/>
  <c r="M35" i="4" s="1"/>
  <c r="J37" i="4"/>
  <c r="Y37" i="4"/>
  <c r="Q37" i="4"/>
  <c r="I37" i="4"/>
  <c r="T18" i="4"/>
  <c r="T25" i="4" s="1"/>
  <c r="T28" i="4" s="1"/>
  <c r="T35" i="4" s="1"/>
  <c r="L18" i="4"/>
  <c r="L25" i="4" s="1"/>
  <c r="L28" i="4" s="1"/>
  <c r="L35" i="4" s="1"/>
  <c r="D18" i="4"/>
  <c r="D25" i="4" s="1"/>
  <c r="D28" i="4" s="1"/>
  <c r="D35" i="4" s="1"/>
  <c r="X37" i="4"/>
  <c r="P37" i="4"/>
  <c r="H37" i="4"/>
  <c r="Y25" i="4"/>
  <c r="Y28" i="4" s="1"/>
  <c r="Y35" i="4" s="1"/>
  <c r="Q25" i="4"/>
  <c r="Q28" i="4" s="1"/>
  <c r="Q35" i="4" s="1"/>
  <c r="I25" i="4"/>
  <c r="I28" i="4" s="1"/>
  <c r="I35" i="4" s="1"/>
  <c r="X25" i="4"/>
  <c r="X28" i="4" s="1"/>
  <c r="X35" i="4" s="1"/>
  <c r="P25" i="4"/>
  <c r="P28" i="4" s="1"/>
  <c r="P35" i="4" s="1"/>
  <c r="H25" i="4"/>
  <c r="H28" i="4" s="1"/>
  <c r="H35" i="4" s="1"/>
  <c r="W8" i="4" l="1"/>
  <c r="W37" i="4" l="1"/>
  <c r="W18" i="4"/>
  <c r="W25" i="4" s="1"/>
  <c r="W28" i="4" s="1"/>
  <c r="W35" i="4" s="1"/>
  <c r="C45" i="5" l="1"/>
  <c r="C40" i="6" l="1"/>
  <c r="C31" i="6" l="1"/>
  <c r="C19" i="6" l="1"/>
  <c r="C42" i="6" s="1"/>
  <c r="C55" i="5" l="1"/>
  <c r="C59" i="5" s="1"/>
  <c r="C24" i="5"/>
  <c r="C60" i="5" l="1"/>
  <c r="C15" i="5"/>
  <c r="C28" i="5" s="1"/>
  <c r="C23" i="4" l="1"/>
  <c r="C8" i="4"/>
  <c r="C37" i="4" s="1"/>
  <c r="C16" i="4"/>
  <c r="C18" i="4" l="1"/>
  <c r="C25" i="4" s="1"/>
</calcChain>
</file>

<file path=xl/sharedStrings.xml><?xml version="1.0" encoding="utf-8"?>
<sst xmlns="http://schemas.openxmlformats.org/spreadsheetml/2006/main" count="243" uniqueCount="150">
  <si>
    <t>OKEA ASA - Income Statement</t>
  </si>
  <si>
    <t>Amounts in USD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</si>
  <si>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</si>
  <si>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</si>
  <si>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</si>
  <si>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</si>
  <si>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</si>
  <si>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</si>
  <si>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</si>
  <si>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</si>
  <si>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</si>
  <si>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</si>
  <si>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</si>
  <si>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</si>
  <si>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</si>
  <si>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</si>
  <si>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</si>
  <si>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</si>
  <si>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</si>
  <si>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</si>
  <si>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</si>
  <si>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</si>
  <si>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</si>
  <si>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</si>
  <si>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</si>
  <si>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</si>
  <si>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</si>
  <si>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</si>
  <si>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</si>
  <si>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</si>
  <si>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</si>
  <si>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</si>
  <si>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</si>
  <si>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</si>
  <si>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</si>
  <si>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</si>
  <si>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</si>
  <si>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</si>
  <si>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</si>
  <si>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</si>
  <si>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</si>
  <si>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</si>
  <si>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</si>
  <si>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</si>
  <si>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</si>
  <si>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</si>
  <si>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</si>
  <si>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</si>
  <si>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</si>
  <si>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</si>
  <si>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>Foreign currency translation differences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</si>
  <si>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</si>
  <si>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</si>
  <si>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</si>
  <si>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</si>
  <si>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</si>
  <si>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</si>
  <si>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</si>
  <si>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</si>
  <si>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</si>
  <si>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</si>
  <si>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</si>
  <si>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</si>
  <si>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</si>
  <si>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</si>
  <si>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</si>
  <si>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</si>
  <si>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</si>
  <si>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</si>
  <si>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</si>
  <si>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</si>
  <si>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</si>
  <si>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</si>
  <si>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</si>
  <si>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</si>
  <si>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</si>
  <si>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</si>
  <si>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</si>
  <si>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</si>
  <si>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</si>
  <si>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</si>
  <si>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</si>
  <si>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</si>
  <si>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</si>
  <si>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</si>
  <si>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</si>
  <si>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</si>
  <si>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</si>
  <si>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</si>
  <si>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</si>
  <si>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</si>
  <si>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</si>
  <si>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</si>
  <si>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</si>
  <si>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</si>
  <si>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</si>
  <si>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</si>
  <si>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</si>
  <si>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</si>
  <si>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</si>
  <si>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</si>
  <si>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</si>
  <si>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</si>
  <si>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</si>
  <si>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</si>
  <si>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</si>
  <si>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</si>
  <si>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</si>
  <si>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</si>
  <si>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</si>
  <si>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</si>
  <si>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</si>
  <si>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</si>
  <si>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</si>
  <si>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</si>
  <si>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</si>
  <si>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</si>
  <si>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</si>
  <si>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</si>
  <si>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</si>
  <si>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</si>
  <si>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</si>
  <si>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</si>
  <si>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</si>
  <si>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</si>
  <si>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</si>
  <si>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ingangible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</si>
  <si>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</si>
  <si>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</si>
  <si>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</si>
  <si>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</si>
  <si>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</si>
  <si>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</si>
  <si>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</si>
  <si>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</si>
  <si>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</si>
  <si>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</si>
  <si>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</si>
  <si>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</si>
  <si>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</si>
  <si>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</si>
  <si>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</si>
  <si>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</si>
  <si>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</si>
  <si>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</si>
  <si>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 xml:space="preserve">Effect of exchange rate fluctuation on cash </t>
  </si>
  <si>
    <t>*Reclassified</t>
  </si>
  <si>
    <t>Q1 2025*</t>
  </si>
  <si>
    <t>Q2 2025*</t>
  </si>
  <si>
    <t>Q3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</si>
</sst>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  <numFmt numFmtId="177" formatCode="#,##0.000"/>
    <numFmt numFmtId="178" formatCode="#,##0.00000"/>
    <numFmt numFmtId="179" formatCode="_ * #,##0.0000_ ;_ * \-#,##0.0000_ ;_ * &quot;-&quot;??_ ;_ @_ 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6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177" fontId="0" fillId="23" borderId="0" xfId="0" applyNumberFormat="1" applyFill="1"/>
    <xf numFmtId="0" fontId="54" fillId="23" borderId="0" xfId="0" applyFont="1" applyFill="1"/>
    <xf numFmtId="0" fontId="53" fillId="23" borderId="0" xfId="0" applyFont="1" applyFill="1"/>
    <xf numFmtId="176" fontId="7" fillId="0" borderId="5" xfId="0" applyNumberFormat="1" applyFont="1" applyBorder="1"/>
    <xf numFmtId="176" fontId="7" fillId="0" borderId="23" xfId="0" applyNumberFormat="1" applyFont="1" applyBorder="1"/>
    <xf numFmtId="176" fontId="8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7" fillId="0" borderId="5" xfId="0" applyNumberFormat="1" applyFont="1" applyBorder="1"/>
    <xf numFmtId="0" fontId="55" fillId="0" borderId="0" xfId="0" applyFont="1" applyAlignment="1">
      <alignment horizontal="right"/>
    </xf>
    <xf numFmtId="0" fontId="55" fillId="0" borderId="0" xfId="0" applyFont="1"/>
    <xf numFmtId="166" fontId="55" fillId="0" borderId="0" xfId="273" applyNumberFormat="1" applyFont="1"/>
    <xf numFmtId="3" fontId="55" fillId="0" borderId="0" xfId="0" applyNumberFormat="1" applyFont="1"/>
    <xf numFmtId="166" fontId="55" fillId="0" borderId="0" xfId="0" applyNumberFormat="1" applyFont="1"/>
    <xf numFmtId="178" fontId="55" fillId="0" borderId="0" xfId="0" applyNumberFormat="1" applyFont="1"/>
    <xf numFmtId="178" fontId="55" fillId="23" borderId="0" xfId="0" applyNumberFormat="1" applyFont="1" applyFill="1"/>
    <xf numFmtId="179" fontId="10" fillId="0" borderId="0" xfId="4" applyNumberFormat="1" applyFont="1" applyFill="1" applyBorder="1"/>
    <xf numFmtId="166" fontId="55" fillId="0" borderId="0" xfId="273" applyNumberFormat="1" applyFont="1" applyBorder="1"/>
    <xf numFmtId="166" fontId="0" fillId="0" borderId="0" xfId="0" applyNumberFormat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D46"/>
  <sheetViews>
    <sheetView zoomScale="130" zoomScaleNormal="130" workbookViewId="0">
      <pane xSplit="2" topLeftCell="C1" activePane="topRight" state="frozen"/>
      <selection pane="topRight" activeCell="O21" sqref="O21"/>
    </sheetView>
  </sheetViews>
  <sheetFormatPr defaultColWidth="9.28515625" defaultRowHeight="15" outlineLevelRow="1"/>
  <cols>
    <col min="1" max="1" width="3.7109375" style="2" customWidth="1"/>
    <col min="2" max="2" width="41.28515625" style="2" bestFit="1" customWidth="1"/>
    <col min="3" max="4" width="6.7109375" style="2" customWidth="1"/>
    <col min="5" max="7" width="6.28515625" style="2" customWidth="1"/>
    <col min="8" max="17" width="6.85546875" style="2" bestFit="1" customWidth="1"/>
    <col min="18" max="22" width="6.28515625" style="2" customWidth="1"/>
    <col min="23" max="23" width="9.28515625" style="2" customWidth="1"/>
    <col min="24" max="24" width="6.5703125" style="2" bestFit="1" customWidth="1"/>
    <col min="25" max="27" width="9.28515625" style="2"/>
    <col min="28" max="28" width="9.7109375" style="2" bestFit="1" customWidth="1"/>
    <col min="29" max="16384" width="9.28515625" style="2"/>
  </cols>
  <sheetData>
    <row r="1" spans="2:30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0" ht="22.5">
      <c r="B2" s="1" t="s">
        <v>0</v>
      </c>
    </row>
    <row r="3" spans="2:30" ht="6" customHeight="1"/>
    <row r="4" spans="2:30" ht="15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</row>
    <row r="5" spans="2:30">
      <c r="B5" s="5" t="s">
        <v>30</v>
      </c>
      <c r="C5" s="23">
        <v>87.20930966660903</v>
      </c>
      <c r="D5" s="23">
        <v>120.58113733944998</v>
      </c>
      <c r="E5" s="23">
        <v>69.027038715866865</v>
      </c>
      <c r="F5" s="23">
        <v>58.546920837770749</v>
      </c>
      <c r="G5" s="23">
        <v>53.245090518047114</v>
      </c>
      <c r="H5" s="23">
        <v>25.887762259429117</v>
      </c>
      <c r="I5" s="23">
        <v>33.800693149749087</v>
      </c>
      <c r="J5" s="23">
        <v>64.457030773509729</v>
      </c>
      <c r="K5" s="23">
        <v>62.976382698024615</v>
      </c>
      <c r="L5" s="23">
        <v>71.061408623366091</v>
      </c>
      <c r="M5" s="23">
        <v>116.08242623516728</v>
      </c>
      <c r="N5" s="23">
        <v>187.37432169182415</v>
      </c>
      <c r="O5" s="23">
        <v>171.27827273900161</v>
      </c>
      <c r="P5" s="23">
        <v>133.3345385472328</v>
      </c>
      <c r="Q5" s="23">
        <v>211.57423426510826</v>
      </c>
      <c r="R5" s="23">
        <v>148.82685985752383</v>
      </c>
      <c r="S5" s="23">
        <v>286.26956519760967</v>
      </c>
      <c r="T5" s="23">
        <v>153.46889008218</v>
      </c>
      <c r="U5" s="23">
        <v>203.32004316930869</v>
      </c>
      <c r="V5" s="23">
        <v>188.08993992173535</v>
      </c>
      <c r="W5" s="23">
        <v>325.37816085574639</v>
      </c>
      <c r="X5" s="23">
        <v>227.37648946250852</v>
      </c>
      <c r="Y5" s="23">
        <v>274.93285575729107</v>
      </c>
      <c r="Z5" s="23">
        <v>198.18535298836781</v>
      </c>
      <c r="AA5" s="23">
        <v>266.39499999999998</v>
      </c>
      <c r="AB5" s="23">
        <v>196.11082400000001</v>
      </c>
      <c r="AC5" s="23">
        <v>218.41989027999094</v>
      </c>
      <c r="AD5" s="23">
        <f>102.758416911755</f>
        <v>102.75841691175501</v>
      </c>
    </row>
    <row r="6" spans="2:30" outlineLevel="1">
      <c r="B6" s="5" t="s">
        <v>31</v>
      </c>
      <c r="C6" s="23">
        <v>2.5759819038498106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</row>
    <row r="7" spans="2:30">
      <c r="B7" s="5" t="s">
        <v>32</v>
      </c>
      <c r="C7" s="23">
        <v>1.2424464088393947</v>
      </c>
      <c r="D7" s="23">
        <v>1.1527736411957514</v>
      </c>
      <c r="E7" s="23">
        <v>1.1748875508401149</v>
      </c>
      <c r="F7" s="23">
        <v>3.3795431928134385</v>
      </c>
      <c r="G7" s="23">
        <v>4.9803729966883674</v>
      </c>
      <c r="H7" s="23">
        <v>1.5579669628799537</v>
      </c>
      <c r="I7" s="23">
        <v>1.3860522933480823</v>
      </c>
      <c r="J7" s="23">
        <v>0.28452952302475082</v>
      </c>
      <c r="K7" s="23">
        <v>-1.422699030128828</v>
      </c>
      <c r="L7" s="23">
        <v>1.4645369139283468</v>
      </c>
      <c r="M7" s="23">
        <v>1.0802037099133084</v>
      </c>
      <c r="N7" s="23">
        <v>10.513485794921596</v>
      </c>
      <c r="O7" s="23">
        <v>-0.29771108117514888</v>
      </c>
      <c r="P7" s="23">
        <v>8.2977669203002637</v>
      </c>
      <c r="Q7" s="23">
        <v>2.997600890941059</v>
      </c>
      <c r="R7" s="23">
        <v>14.594314909913502</v>
      </c>
      <c r="S7" s="23">
        <v>2.4138851218203676</v>
      </c>
      <c r="T7" s="23">
        <v>6.1527841776578667</v>
      </c>
      <c r="U7" s="23">
        <v>-2.4409612018480864</v>
      </c>
      <c r="V7" s="23">
        <v>7.449921840865108</v>
      </c>
      <c r="W7" s="23">
        <v>5.0767245507359204</v>
      </c>
      <c r="X7" s="23">
        <v>13.20398607805844</v>
      </c>
      <c r="Y7" s="23">
        <v>-1.6785715501728091</v>
      </c>
      <c r="Z7" s="23">
        <v>7.1730851608914854</v>
      </c>
      <c r="AA7" s="23">
        <v>5.0510000000000002</v>
      </c>
      <c r="AB7" s="23">
        <v>9.7771220000000003</v>
      </c>
      <c r="AC7" s="23">
        <v>5.2191492566911881</v>
      </c>
      <c r="AD7" s="23">
        <v>4.3705848625563997</v>
      </c>
    </row>
    <row r="8" spans="2:30">
      <c r="B8" s="8" t="s">
        <v>33</v>
      </c>
      <c r="C8" s="24">
        <f>+SUM(C5:C7)</f>
        <v>91.027737979298237</v>
      </c>
      <c r="D8" s="24">
        <f t="shared" ref="D8:Z8" si="0">+SUM(D5:D7)</f>
        <v>121.73391098064573</v>
      </c>
      <c r="E8" s="24">
        <f t="shared" si="0"/>
        <v>70.201926266706977</v>
      </c>
      <c r="F8" s="24">
        <f t="shared" si="0"/>
        <v>61.926464030584185</v>
      </c>
      <c r="G8" s="24">
        <f t="shared" si="0"/>
        <v>58.22546351473548</v>
      </c>
      <c r="H8" s="24">
        <f t="shared" si="0"/>
        <v>27.445729222309069</v>
      </c>
      <c r="I8" s="24">
        <f t="shared" si="0"/>
        <v>35.186745443097166</v>
      </c>
      <c r="J8" s="24">
        <f t="shared" si="0"/>
        <v>64.741560296534473</v>
      </c>
      <c r="K8" s="24">
        <f t="shared" si="0"/>
        <v>61.55368366789579</v>
      </c>
      <c r="L8" s="24">
        <f t="shared" si="0"/>
        <v>72.525945537294433</v>
      </c>
      <c r="M8" s="24">
        <f t="shared" si="0"/>
        <v>117.16262994508058</v>
      </c>
      <c r="N8" s="24">
        <f t="shared" si="0"/>
        <v>197.88780748674574</v>
      </c>
      <c r="O8" s="24">
        <f t="shared" si="0"/>
        <v>170.98056165782646</v>
      </c>
      <c r="P8" s="24">
        <f t="shared" si="0"/>
        <v>141.63230546753306</v>
      </c>
      <c r="Q8" s="24">
        <f t="shared" si="0"/>
        <v>214.57183515604933</v>
      </c>
      <c r="R8" s="24">
        <f t="shared" si="0"/>
        <v>163.42117476743732</v>
      </c>
      <c r="S8" s="24">
        <f t="shared" si="0"/>
        <v>288.68345031943005</v>
      </c>
      <c r="T8" s="24">
        <f t="shared" si="0"/>
        <v>159.62167425983787</v>
      </c>
      <c r="U8" s="24">
        <f t="shared" si="0"/>
        <v>200.87908196746059</v>
      </c>
      <c r="V8" s="24">
        <f t="shared" si="0"/>
        <v>195.53986176260045</v>
      </c>
      <c r="W8" s="24">
        <f t="shared" si="0"/>
        <v>330.45488540648233</v>
      </c>
      <c r="X8" s="24">
        <f t="shared" si="0"/>
        <v>240.58047554056697</v>
      </c>
      <c r="Y8" s="24">
        <f t="shared" si="0"/>
        <v>273.25428420711825</v>
      </c>
      <c r="Z8" s="24">
        <f t="shared" si="0"/>
        <v>205.35843814925929</v>
      </c>
      <c r="AA8" s="24">
        <f>SUM(AA5:AA7)</f>
        <v>271.44599999999997</v>
      </c>
      <c r="AB8" s="24">
        <f>SUM(AB5:AB7)</f>
        <v>205.887946</v>
      </c>
      <c r="AC8" s="24">
        <f>SUM(AC5:AC7)</f>
        <v>223.63903953668213</v>
      </c>
      <c r="AD8" s="24">
        <f>SUM(AD5:AD7)</f>
        <v>107.1290017743114</v>
      </c>
    </row>
    <row r="9" spans="2:30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2:30">
      <c r="B10" s="5" t="s">
        <v>34</v>
      </c>
      <c r="C10" s="23">
        <v>-18.738892517222148</v>
      </c>
      <c r="D10" s="23">
        <v>-22.996577940501144</v>
      </c>
      <c r="E10" s="23">
        <v>-16.264113438425333</v>
      </c>
      <c r="F10" s="23">
        <v>-22.494123628413885</v>
      </c>
      <c r="G10" s="23">
        <v>-17.640079386267693</v>
      </c>
      <c r="H10" s="23">
        <v>-18.570382857319981</v>
      </c>
      <c r="I10" s="23">
        <v>-16.864875174028313</v>
      </c>
      <c r="J10" s="23">
        <v>-20.996755942624475</v>
      </c>
      <c r="K10" s="23">
        <v>-20.711298932809921</v>
      </c>
      <c r="L10" s="23">
        <v>-25.420107322042568</v>
      </c>
      <c r="M10" s="23">
        <v>-20.624157860701057</v>
      </c>
      <c r="N10" s="23">
        <v>-33.360533515431797</v>
      </c>
      <c r="O10" s="23">
        <v>-32.466587879753</v>
      </c>
      <c r="P10" s="23">
        <v>-40.519280114279809</v>
      </c>
      <c r="Q10" s="23">
        <v>-42.591625584071927</v>
      </c>
      <c r="R10" s="23">
        <v>-51.277895612317117</v>
      </c>
      <c r="S10" s="23">
        <v>-50.607505863240995</v>
      </c>
      <c r="T10" s="23">
        <v>-46.270530905504252</v>
      </c>
      <c r="U10" s="23">
        <v>-44.364702047640804</v>
      </c>
      <c r="V10" s="23">
        <v>-55.955386355480634</v>
      </c>
      <c r="W10" s="23">
        <v>-79.852708011858354</v>
      </c>
      <c r="X10" s="23">
        <v>-81.844157174165233</v>
      </c>
      <c r="Y10" s="23">
        <v>-73.806898768690502</v>
      </c>
      <c r="Z10" s="23">
        <v>-73.034364028664584</v>
      </c>
      <c r="AA10" s="23">
        <v>-61.753999999999998</v>
      </c>
      <c r="AB10" s="23">
        <v>-73.618039999999993</v>
      </c>
      <c r="AC10" s="23">
        <v>-77.451478521968596</v>
      </c>
      <c r="AD10" s="23">
        <v>-87.238513676689394</v>
      </c>
    </row>
    <row r="11" spans="2:30">
      <c r="B11" s="5" t="s">
        <v>35</v>
      </c>
      <c r="C11" s="23">
        <v>-19.186036038961245</v>
      </c>
      <c r="D11" s="23">
        <v>-22.127718919958539</v>
      </c>
      <c r="E11" s="23">
        <v>4.6322915871862849</v>
      </c>
      <c r="F11" s="23">
        <v>4.6475169055200816</v>
      </c>
      <c r="G11" s="23">
        <v>-3.5408346812882425</v>
      </c>
      <c r="H11" s="23">
        <v>15.532738419460513</v>
      </c>
      <c r="I11" s="23">
        <v>-3.3966090201759336</v>
      </c>
      <c r="J11" s="23">
        <v>-8.2310914720206476</v>
      </c>
      <c r="K11" s="23">
        <v>1.994095802577315</v>
      </c>
      <c r="L11" s="23">
        <v>4.5473389210458075</v>
      </c>
      <c r="M11" s="23">
        <v>0.98738443284477417</v>
      </c>
      <c r="N11" s="23">
        <v>-4.6562221364395979</v>
      </c>
      <c r="O11" s="23">
        <v>3.6833353705103251</v>
      </c>
      <c r="P11" s="23">
        <v>6.4941722807870983</v>
      </c>
      <c r="Q11" s="23">
        <v>-1.8741089242446163</v>
      </c>
      <c r="R11" s="23">
        <v>21.756189275249714</v>
      </c>
      <c r="S11" s="23">
        <v>-77.528247907512167</v>
      </c>
      <c r="T11" s="23">
        <v>11.785991008536609</v>
      </c>
      <c r="U11" s="23">
        <v>-21.423130654378703</v>
      </c>
      <c r="V11" s="23">
        <v>19.16303679978159</v>
      </c>
      <c r="W11" s="23">
        <v>-36.592538974279165</v>
      </c>
      <c r="X11" s="23">
        <v>14.472446469150052</v>
      </c>
      <c r="Y11" s="23">
        <v>-7.9912809048640066</v>
      </c>
      <c r="Z11" s="23">
        <v>33.067244558301525</v>
      </c>
      <c r="AA11" s="23">
        <v>-12.851000000000001</v>
      </c>
      <c r="AB11" s="23">
        <v>-7.866104</v>
      </c>
      <c r="AC11" s="23">
        <v>-18.842650163160311</v>
      </c>
      <c r="AD11" s="23">
        <v>38.830673122920501</v>
      </c>
    </row>
    <row r="12" spans="2:30">
      <c r="B12" s="5" t="s">
        <v>36</v>
      </c>
      <c r="C12" s="23">
        <v>-1.4457127020597005</v>
      </c>
      <c r="D12" s="23">
        <v>-3.9128732930672903</v>
      </c>
      <c r="E12" s="23">
        <v>-11.466311973187871</v>
      </c>
      <c r="F12" s="23">
        <v>-16.637320081028644</v>
      </c>
      <c r="G12" s="23">
        <v>-2.900907813934487</v>
      </c>
      <c r="H12" s="23">
        <v>-1.0447078204751798</v>
      </c>
      <c r="I12" s="23">
        <v>-1.758863219464958</v>
      </c>
      <c r="J12" s="23">
        <v>-4.7790810974555287</v>
      </c>
      <c r="K12" s="23">
        <v>-12.771472531138153</v>
      </c>
      <c r="L12" s="23">
        <v>-13.017347409287995</v>
      </c>
      <c r="M12" s="23">
        <v>-4.1867009582746242</v>
      </c>
      <c r="N12" s="23">
        <v>-10.172851515326077</v>
      </c>
      <c r="O12" s="23">
        <v>-10.473097485340764</v>
      </c>
      <c r="P12" s="23">
        <v>-2.7661633516807913</v>
      </c>
      <c r="Q12" s="23">
        <v>-1.8572655302752661</v>
      </c>
      <c r="R12" s="23">
        <v>-18.681138631483439</v>
      </c>
      <c r="S12" s="23">
        <v>-2.3024125462868335</v>
      </c>
      <c r="T12" s="23">
        <v>-11.570475595831237</v>
      </c>
      <c r="U12" s="23">
        <v>-3.2655539376938516</v>
      </c>
      <c r="V12" s="23">
        <v>-2.0181799263847813</v>
      </c>
      <c r="W12" s="23">
        <v>-4.7302923906905736</v>
      </c>
      <c r="X12" s="23">
        <v>-19.568322276815035</v>
      </c>
      <c r="Y12" s="23">
        <v>-3.9431278431704389</v>
      </c>
      <c r="Z12" s="23">
        <v>-13.28673177548961</v>
      </c>
      <c r="AA12" s="23">
        <v>-9.3930000000000007</v>
      </c>
      <c r="AB12" s="23">
        <v>-20.540101</v>
      </c>
      <c r="AC12" s="23">
        <v>-7.4706297529156966</v>
      </c>
      <c r="AD12" s="23">
        <v>-6.0600532739457904</v>
      </c>
    </row>
    <row r="13" spans="2:30">
      <c r="B13" s="5" t="s">
        <v>37</v>
      </c>
      <c r="C13" s="23">
        <v>-21.0074843780828</v>
      </c>
      <c r="D13" s="23">
        <v>-21.304774666380141</v>
      </c>
      <c r="E13" s="23">
        <v>-19.974295730510235</v>
      </c>
      <c r="F13" s="23">
        <v>-17.833859271834879</v>
      </c>
      <c r="G13" s="23">
        <v>-19.200457398487714</v>
      </c>
      <c r="H13" s="23">
        <v>-19.194406419193555</v>
      </c>
      <c r="I13" s="23">
        <v>-16.093304570540045</v>
      </c>
      <c r="J13" s="23">
        <v>-19.839386356731296</v>
      </c>
      <c r="K13" s="23">
        <v>-20.230934847463704</v>
      </c>
      <c r="L13" s="23">
        <v>-17.197899137090658</v>
      </c>
      <c r="M13" s="23">
        <v>-20.471041519222673</v>
      </c>
      <c r="N13" s="23">
        <v>-20.308625731899685</v>
      </c>
      <c r="O13" s="23">
        <v>-17.830435101482141</v>
      </c>
      <c r="P13" s="23">
        <v>-17.564248463924873</v>
      </c>
      <c r="Q13" s="23">
        <v>-17.637082675783631</v>
      </c>
      <c r="R13" s="23">
        <v>-26.533276459026467</v>
      </c>
      <c r="S13" s="23">
        <v>-31.972387946373193</v>
      </c>
      <c r="T13" s="23">
        <v>-33.840606039566353</v>
      </c>
      <c r="U13" s="23">
        <v>-40.604584803836204</v>
      </c>
      <c r="V13" s="23">
        <v>-53.586983247958109</v>
      </c>
      <c r="W13" s="23">
        <v>-73.970780760742457</v>
      </c>
      <c r="X13" s="23">
        <v>-66.437278857233025</v>
      </c>
      <c r="Y13" s="23">
        <v>-66.059334516659206</v>
      </c>
      <c r="Z13" s="23">
        <v>-61.74569777061464</v>
      </c>
      <c r="AA13" s="23">
        <v>-57.262999999999998</v>
      </c>
      <c r="AB13" s="23">
        <v>-58.291665000000002</v>
      </c>
      <c r="AC13" s="23">
        <v>-63.638297969498311</v>
      </c>
      <c r="AD13" s="23">
        <v>-46.228736516723401</v>
      </c>
    </row>
    <row r="14" spans="2:30">
      <c r="B14" s="5" t="s">
        <v>38</v>
      </c>
      <c r="C14" s="23">
        <v>-6.2539008112263614</v>
      </c>
      <c r="D14" s="23">
        <v>-4.9753868589062771</v>
      </c>
      <c r="E14" s="23">
        <v>0</v>
      </c>
      <c r="F14" s="23">
        <v>-0.9585301426016799</v>
      </c>
      <c r="G14" s="23">
        <v>-66.994594849682642</v>
      </c>
      <c r="H14" s="23">
        <v>-29.783142960178811</v>
      </c>
      <c r="I14" s="23">
        <v>-62.703453152388768</v>
      </c>
      <c r="J14" s="23">
        <v>12.958849786392795</v>
      </c>
      <c r="K14" s="23">
        <v>0</v>
      </c>
      <c r="L14" s="23">
        <v>87.310034931941516</v>
      </c>
      <c r="M14" s="23">
        <v>0</v>
      </c>
      <c r="N14" s="23">
        <v>-42.066675322730838</v>
      </c>
      <c r="O14" s="23">
        <v>40.976435738065319</v>
      </c>
      <c r="P14" s="23">
        <v>-1.9651275974984097E-8</v>
      </c>
      <c r="Q14" s="23">
        <v>-60.967216849623732</v>
      </c>
      <c r="R14" s="23">
        <v>-24.658844098841787</v>
      </c>
      <c r="S14" s="23">
        <v>-9.2266672270290382</v>
      </c>
      <c r="T14" s="23">
        <v>-28.029157132055744</v>
      </c>
      <c r="U14" s="23">
        <v>-45.292212477404313</v>
      </c>
      <c r="V14" s="23">
        <v>-173.18552558288991</v>
      </c>
      <c r="W14" s="23">
        <v>-15.044686910832576</v>
      </c>
      <c r="X14" s="23">
        <v>-24.838567775628036</v>
      </c>
      <c r="Y14" s="23">
        <v>81.323417976837163</v>
      </c>
      <c r="Z14" s="23">
        <v>0</v>
      </c>
      <c r="AA14" s="23">
        <v>-11.941000000000001</v>
      </c>
      <c r="AB14" s="23">
        <v>-32.084459000000003</v>
      </c>
      <c r="AC14" s="23">
        <v>-150.69259844102507</v>
      </c>
      <c r="AD14" s="23">
        <v>-61.517175328526399</v>
      </c>
    </row>
    <row r="15" spans="2:30">
      <c r="B15" s="5" t="s">
        <v>39</v>
      </c>
      <c r="C15" s="23">
        <v>-3.5147374861153926</v>
      </c>
      <c r="D15" s="23">
        <v>-4.0150350716661256</v>
      </c>
      <c r="E15" s="23">
        <v>-1.5294107878642631</v>
      </c>
      <c r="F15" s="23">
        <v>-2.6501657180550438</v>
      </c>
      <c r="G15" s="23">
        <v>-1.1444974017912382</v>
      </c>
      <c r="H15" s="23">
        <v>-2.3310195963836198</v>
      </c>
      <c r="I15" s="23">
        <v>-0.45972697085673214</v>
      </c>
      <c r="J15" s="23">
        <v>-5.3643329811552833</v>
      </c>
      <c r="K15" s="23">
        <v>-1.8807703001036384</v>
      </c>
      <c r="L15" s="23">
        <v>-1.4390732507587691</v>
      </c>
      <c r="M15" s="23">
        <v>-2.36798614726513</v>
      </c>
      <c r="N15" s="23">
        <v>-5.3041368077706643</v>
      </c>
      <c r="O15" s="23">
        <v>-2.5517981772389389</v>
      </c>
      <c r="P15" s="23">
        <v>-6.1753604018901891</v>
      </c>
      <c r="Q15" s="23">
        <v>-4.4910463222999351</v>
      </c>
      <c r="R15" s="23">
        <v>-8.551046644828368</v>
      </c>
      <c r="S15" s="23">
        <v>-2.7094928983527642</v>
      </c>
      <c r="T15" s="23">
        <v>-4.4227003593590775</v>
      </c>
      <c r="U15" s="23">
        <v>-4.3447508211367136</v>
      </c>
      <c r="V15" s="23">
        <v>-3.3702098375394764</v>
      </c>
      <c r="W15" s="23">
        <v>-3.8983605752714063</v>
      </c>
      <c r="X15" s="23">
        <v>-3.0853378802382028</v>
      </c>
      <c r="Y15" s="23">
        <v>-3.0532516179814908</v>
      </c>
      <c r="Z15" s="23">
        <v>-2.8250484334162573</v>
      </c>
      <c r="AA15" s="23">
        <v>-4.5890000000000004</v>
      </c>
      <c r="AB15" s="23">
        <v>-6.2455720000000001</v>
      </c>
      <c r="AC15" s="23">
        <v>-3.1181670433674928</v>
      </c>
      <c r="AD15" s="23">
        <v>-2.7731244523233398</v>
      </c>
    </row>
    <row r="16" spans="2:30">
      <c r="B16" s="8" t="s">
        <v>40</v>
      </c>
      <c r="C16" s="24">
        <f>+SUM(C10:C15)</f>
        <v>-70.146763933667643</v>
      </c>
      <c r="D16" s="24">
        <f t="shared" ref="D16:Z16" si="1">+SUM(D10:D15)</f>
        <v>-79.332366750479508</v>
      </c>
      <c r="E16" s="24">
        <f t="shared" si="1"/>
        <v>-44.601840342801424</v>
      </c>
      <c r="F16" s="24">
        <f t="shared" si="1"/>
        <v>-55.926481936414049</v>
      </c>
      <c r="G16" s="24">
        <f t="shared" si="1"/>
        <v>-111.42137153145202</v>
      </c>
      <c r="H16" s="24">
        <f t="shared" si="1"/>
        <v>-55.390921234090634</v>
      </c>
      <c r="I16" s="24">
        <f t="shared" si="1"/>
        <v>-101.27683210745477</v>
      </c>
      <c r="J16" s="24">
        <f t="shared" si="1"/>
        <v>-46.251798063594435</v>
      </c>
      <c r="K16" s="24">
        <f t="shared" si="1"/>
        <v>-53.600380808938105</v>
      </c>
      <c r="L16" s="24">
        <f t="shared" si="1"/>
        <v>34.782946733807336</v>
      </c>
      <c r="M16" s="24">
        <f t="shared" si="1"/>
        <v>-46.662502052618706</v>
      </c>
      <c r="N16" s="24">
        <f t="shared" si="1"/>
        <v>-115.86904502959864</v>
      </c>
      <c r="O16" s="24">
        <f t="shared" si="1"/>
        <v>-18.662147535239203</v>
      </c>
      <c r="P16" s="24">
        <f t="shared" si="1"/>
        <v>-60.530880070639832</v>
      </c>
      <c r="Q16" s="24">
        <f t="shared" si="1"/>
        <v>-129.41834588629911</v>
      </c>
      <c r="R16" s="24">
        <f t="shared" si="1"/>
        <v>-107.94601217124745</v>
      </c>
      <c r="S16" s="24">
        <f t="shared" si="1"/>
        <v>-174.34671438879499</v>
      </c>
      <c r="T16" s="24">
        <f t="shared" si="1"/>
        <v>-112.34747902378007</v>
      </c>
      <c r="U16" s="24">
        <f t="shared" si="1"/>
        <v>-159.29493474209056</v>
      </c>
      <c r="V16" s="24">
        <f t="shared" si="1"/>
        <v>-268.95324815047132</v>
      </c>
      <c r="W16" s="24">
        <f t="shared" si="1"/>
        <v>-214.08936762367455</v>
      </c>
      <c r="X16" s="24">
        <f t="shared" si="1"/>
        <v>-181.30121749492946</v>
      </c>
      <c r="Y16" s="24">
        <f t="shared" si="1"/>
        <v>-73.530475674528503</v>
      </c>
      <c r="Z16" s="24">
        <f t="shared" si="1"/>
        <v>-117.82459744988357</v>
      </c>
      <c r="AA16" s="24">
        <f>SUM(AA10:AA15)</f>
        <v>-157.791</v>
      </c>
      <c r="AB16" s="24">
        <f>SUM(AB10:AB15)</f>
        <v>-198.64594099999999</v>
      </c>
      <c r="AC16" s="24">
        <f>SUM(AC10:AC15)</f>
        <v>-321.21382189193548</v>
      </c>
      <c r="AD16" s="24">
        <f>SUM(AD10:AD15)</f>
        <v>-164.98693012528784</v>
      </c>
    </row>
    <row r="17" spans="2:30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30">
      <c r="B18" s="9" t="s">
        <v>41</v>
      </c>
      <c r="C18" s="24">
        <f>+C8+C16</f>
        <v>20.880974045630595</v>
      </c>
      <c r="D18" s="24">
        <f t="shared" ref="D18:Z18" si="2">+D8+D16</f>
        <v>42.401544230166223</v>
      </c>
      <c r="E18" s="24">
        <f t="shared" si="2"/>
        <v>25.600085923905553</v>
      </c>
      <c r="F18" s="24">
        <f t="shared" si="2"/>
        <v>5.9999820941701358</v>
      </c>
      <c r="G18" s="24">
        <f t="shared" si="2"/>
        <v>-53.195908016716544</v>
      </c>
      <c r="H18" s="24">
        <f t="shared" si="2"/>
        <v>-27.945192011781565</v>
      </c>
      <c r="I18" s="24">
        <f t="shared" si="2"/>
        <v>-66.090086664357599</v>
      </c>
      <c r="J18" s="24">
        <f t="shared" si="2"/>
        <v>18.489762232940038</v>
      </c>
      <c r="K18" s="24">
        <f t="shared" si="2"/>
        <v>7.9533028589576844</v>
      </c>
      <c r="L18" s="24">
        <f t="shared" si="2"/>
        <v>107.30889227110177</v>
      </c>
      <c r="M18" s="24">
        <f t="shared" si="2"/>
        <v>70.500127892461876</v>
      </c>
      <c r="N18" s="24">
        <f t="shared" si="2"/>
        <v>82.018762457147105</v>
      </c>
      <c r="O18" s="24">
        <f t="shared" si="2"/>
        <v>152.31841412258726</v>
      </c>
      <c r="P18" s="24">
        <f t="shared" si="2"/>
        <v>81.101425396893234</v>
      </c>
      <c r="Q18" s="24">
        <f t="shared" si="2"/>
        <v>85.153489269750224</v>
      </c>
      <c r="R18" s="24">
        <f t="shared" si="2"/>
        <v>55.475162596189875</v>
      </c>
      <c r="S18" s="24">
        <f t="shared" si="2"/>
        <v>114.33673593063506</v>
      </c>
      <c r="T18" s="24">
        <f t="shared" si="2"/>
        <v>47.274195236057807</v>
      </c>
      <c r="U18" s="24">
        <f t="shared" si="2"/>
        <v>41.584147225370032</v>
      </c>
      <c r="V18" s="24">
        <f t="shared" si="2"/>
        <v>-73.413386387870872</v>
      </c>
      <c r="W18" s="24">
        <f t="shared" si="2"/>
        <v>116.36551778280779</v>
      </c>
      <c r="X18" s="24">
        <f t="shared" si="2"/>
        <v>59.279258045637505</v>
      </c>
      <c r="Y18" s="24">
        <f t="shared" si="2"/>
        <v>199.72380853258974</v>
      </c>
      <c r="Z18" s="24">
        <f t="shared" si="2"/>
        <v>87.533840699375716</v>
      </c>
      <c r="AA18" s="24">
        <f>+AA8+AA16</f>
        <v>113.65499999999997</v>
      </c>
      <c r="AB18" s="24">
        <f>+AB8+AB16</f>
        <v>7.242005000000006</v>
      </c>
      <c r="AC18" s="24">
        <f>+AC8+AC16</f>
        <v>-97.574782355253348</v>
      </c>
      <c r="AD18" s="24">
        <f>+AD8+AD16</f>
        <v>-57.857928350976437</v>
      </c>
    </row>
    <row r="19" spans="2:30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30">
      <c r="B20" s="5" t="s">
        <v>42</v>
      </c>
      <c r="C20" s="23">
        <v>2.9197690280991329</v>
      </c>
      <c r="D20" s="23">
        <v>2.9230536374632563</v>
      </c>
      <c r="E20" s="23">
        <v>2.8307867936130338</v>
      </c>
      <c r="F20" s="23">
        <v>3.1268034811284373</v>
      </c>
      <c r="G20" s="23">
        <v>3.9218934121508888</v>
      </c>
      <c r="H20" s="23">
        <v>1.9610952846690746</v>
      </c>
      <c r="I20" s="23">
        <v>2.87113975704633</v>
      </c>
      <c r="J20" s="23">
        <v>2.5109429462349513</v>
      </c>
      <c r="K20" s="23">
        <v>2.3131180429304092</v>
      </c>
      <c r="L20" s="23">
        <v>2.3538052691976139</v>
      </c>
      <c r="M20" s="23">
        <v>2.2545932835177331</v>
      </c>
      <c r="N20" s="23">
        <v>2.3805884343799968</v>
      </c>
      <c r="O20" s="23">
        <v>2.4717258443470378</v>
      </c>
      <c r="P20" s="23">
        <v>2.8101603026198232</v>
      </c>
      <c r="Q20" s="23">
        <v>3.0871046759500111</v>
      </c>
      <c r="R20" s="23">
        <v>4.6055370776074858</v>
      </c>
      <c r="S20" s="23">
        <v>5.0879726619309595</v>
      </c>
      <c r="T20" s="23">
        <v>5.9735376051566185</v>
      </c>
      <c r="U20" s="23">
        <v>6.9682089939161491</v>
      </c>
      <c r="V20" s="23">
        <v>6.9531167731553669</v>
      </c>
      <c r="W20" s="23">
        <v>5.2608795924294389</v>
      </c>
      <c r="X20" s="23">
        <v>6.8786803545877993</v>
      </c>
      <c r="Y20" s="23">
        <v>7.5843417274585967</v>
      </c>
      <c r="Z20" s="23">
        <v>8.0572516173208566</v>
      </c>
      <c r="AA20" s="23">
        <v>7.1550000000000002</v>
      </c>
      <c r="AB20" s="23">
        <v>8.4004320000000003</v>
      </c>
      <c r="AC20" s="23">
        <v>8.3912809851552979</v>
      </c>
      <c r="AD20" s="23">
        <v>8.8991354501564004</v>
      </c>
    </row>
    <row r="21" spans="2:30">
      <c r="B21" s="5" t="s">
        <v>43</v>
      </c>
      <c r="C21" s="23">
        <v>-10.472559702776284</v>
      </c>
      <c r="D21" s="23">
        <v>-10.907776353085625</v>
      </c>
      <c r="E21" s="23">
        <v>-10.842511608771863</v>
      </c>
      <c r="F21" s="23">
        <v>-18.070005208691363</v>
      </c>
      <c r="G21" s="23">
        <v>-8.2255135440696829</v>
      </c>
      <c r="H21" s="23">
        <v>-10.40665227883655</v>
      </c>
      <c r="I21" s="23">
        <v>-4.2831817376089942</v>
      </c>
      <c r="J21" s="23">
        <v>-5.3121866659497288</v>
      </c>
      <c r="K21" s="23">
        <v>-4.0966164361203008</v>
      </c>
      <c r="L21" s="23">
        <v>-4.9855643193233492</v>
      </c>
      <c r="M21" s="23">
        <v>-4.9481625198362211</v>
      </c>
      <c r="N21" s="23">
        <v>-8.8425523082913227</v>
      </c>
      <c r="O21" s="23">
        <v>-9.3474949537179697</v>
      </c>
      <c r="P21" s="23">
        <v>-8.5435197491078441</v>
      </c>
      <c r="Q21" s="23">
        <v>-10.274380498671457</v>
      </c>
      <c r="R21" s="23">
        <v>-6.7130244919419599</v>
      </c>
      <c r="S21" s="23">
        <v>-7.0014348148799534</v>
      </c>
      <c r="T21" s="23">
        <v>-6.3609503048762255</v>
      </c>
      <c r="U21" s="23">
        <v>-9.3401064216104803</v>
      </c>
      <c r="V21" s="23">
        <v>-8.5346708803401992</v>
      </c>
      <c r="W21" s="23">
        <v>-11.65265757881251</v>
      </c>
      <c r="X21" s="23">
        <v>-13.61408312362448</v>
      </c>
      <c r="Y21" s="23">
        <v>-12.945717548873471</v>
      </c>
      <c r="Z21" s="23">
        <v>-11.447327890925271</v>
      </c>
      <c r="AA21" s="23">
        <v>-10.920999999999999</v>
      </c>
      <c r="AB21" s="23">
        <v>-19.918745000000001</v>
      </c>
      <c r="AC21" s="23">
        <v>-10.270111113697093</v>
      </c>
      <c r="AD21" s="23">
        <v>-10.4257660183635</v>
      </c>
    </row>
    <row r="22" spans="2:30">
      <c r="B22" s="5" t="s">
        <v>44</v>
      </c>
      <c r="C22" s="23">
        <v>3.2461808450269154</v>
      </c>
      <c r="D22" s="23">
        <v>1.5230714131197165</v>
      </c>
      <c r="E22" s="23">
        <v>-17.423630213655436</v>
      </c>
      <c r="F22" s="23">
        <v>5.1107237281210267</v>
      </c>
      <c r="G22" s="23">
        <v>-40.422200885391128</v>
      </c>
      <c r="H22" s="23">
        <v>17.6853921649295</v>
      </c>
      <c r="I22" s="23">
        <v>9.7279320312177209</v>
      </c>
      <c r="J22" s="23">
        <v>29.765966114333253</v>
      </c>
      <c r="K22" s="23">
        <v>1.2229466241729843</v>
      </c>
      <c r="L22" s="23">
        <v>-1.4918034222571581</v>
      </c>
      <c r="M22" s="23">
        <v>-7.7340349780887738</v>
      </c>
      <c r="N22" s="23">
        <v>-0.56673736855218959</v>
      </c>
      <c r="O22" s="23">
        <v>3.9348360178685553E-3</v>
      </c>
      <c r="P22" s="23">
        <v>-18.829385366764996</v>
      </c>
      <c r="Q22" s="23">
        <v>-4.125667999392606</v>
      </c>
      <c r="R22" s="23">
        <v>11.303273013416163</v>
      </c>
      <c r="S22" s="23">
        <v>-2.9138532009827109</v>
      </c>
      <c r="T22" s="23">
        <v>-10.326789956610783</v>
      </c>
      <c r="U22" s="23">
        <v>4.7051638753246703</v>
      </c>
      <c r="V22" s="23">
        <v>-5.587829651499014</v>
      </c>
      <c r="W22" s="23">
        <v>-7.2616632427297763</v>
      </c>
      <c r="X22" s="23">
        <v>4.5575271834537734</v>
      </c>
      <c r="Y22" s="23">
        <v>8.0072866858998211</v>
      </c>
      <c r="Z22" s="23">
        <v>-20.412254753528305</v>
      </c>
      <c r="AA22" s="23">
        <v>12.239000000000001</v>
      </c>
      <c r="AB22" s="23">
        <v>8.9602450000000005</v>
      </c>
      <c r="AC22" s="23">
        <v>-0.15331481535058467</v>
      </c>
      <c r="AD22" s="23">
        <v>-0.69366046999452602</v>
      </c>
    </row>
    <row r="23" spans="2:30" ht="15" customHeight="1">
      <c r="B23" s="8" t="s">
        <v>45</v>
      </c>
      <c r="C23" s="24">
        <f>+SUM(C20:C22)</f>
        <v>-4.3066098296502364</v>
      </c>
      <c r="D23" s="24">
        <f t="shared" ref="D23:Z23" si="3">+SUM(D20:D22)</f>
        <v>-6.4616513025026521</v>
      </c>
      <c r="E23" s="24">
        <f t="shared" si="3"/>
        <v>-25.435355028814264</v>
      </c>
      <c r="F23" s="24">
        <f t="shared" si="3"/>
        <v>-9.8324779994418989</v>
      </c>
      <c r="G23" s="24">
        <f t="shared" si="3"/>
        <v>-44.725821017309926</v>
      </c>
      <c r="H23" s="24">
        <f t="shared" si="3"/>
        <v>9.2398351707620243</v>
      </c>
      <c r="I23" s="24">
        <f t="shared" si="3"/>
        <v>8.3158900506550566</v>
      </c>
      <c r="J23" s="24">
        <f t="shared" si="3"/>
        <v>26.964722394618477</v>
      </c>
      <c r="K23" s="24">
        <f t="shared" si="3"/>
        <v>-0.56055176901690729</v>
      </c>
      <c r="L23" s="24">
        <f t="shared" si="3"/>
        <v>-4.1235624723828934</v>
      </c>
      <c r="M23" s="24">
        <f t="shared" si="3"/>
        <v>-10.427604214407262</v>
      </c>
      <c r="N23" s="24">
        <f t="shared" si="3"/>
        <v>-7.0287012424635158</v>
      </c>
      <c r="O23" s="24">
        <f t="shared" si="3"/>
        <v>-6.8718342733530635</v>
      </c>
      <c r="P23" s="24">
        <f t="shared" si="3"/>
        <v>-24.562744813253016</v>
      </c>
      <c r="Q23" s="24">
        <f t="shared" si="3"/>
        <v>-11.312943822114052</v>
      </c>
      <c r="R23" s="24">
        <f t="shared" si="3"/>
        <v>9.1957855990816881</v>
      </c>
      <c r="S23" s="24">
        <f t="shared" si="3"/>
        <v>-4.8273153539317049</v>
      </c>
      <c r="T23" s="24">
        <f t="shared" si="3"/>
        <v>-10.714202656330389</v>
      </c>
      <c r="U23" s="24">
        <f t="shared" si="3"/>
        <v>2.3332664476303391</v>
      </c>
      <c r="V23" s="24">
        <f t="shared" si="3"/>
        <v>-7.1693837586838463</v>
      </c>
      <c r="W23" s="24">
        <f t="shared" si="3"/>
        <v>-13.653441229112847</v>
      </c>
      <c r="X23" s="24">
        <f t="shared" si="3"/>
        <v>-2.1778755855829077</v>
      </c>
      <c r="Y23" s="24">
        <f t="shared" si="3"/>
        <v>2.6459108644849465</v>
      </c>
      <c r="Z23" s="24">
        <f t="shared" si="3"/>
        <v>-23.80233102713272</v>
      </c>
      <c r="AA23" s="24">
        <f>SUM(AA20:AA22)</f>
        <v>8.4730000000000025</v>
      </c>
      <c r="AB23" s="24">
        <f>SUM(AB20:AB22)</f>
        <v>-2.5580680000000005</v>
      </c>
      <c r="AC23" s="24">
        <f>SUM(AC20:AC22)</f>
        <v>-2.0321449438923795</v>
      </c>
      <c r="AD23" s="24">
        <f>SUM(AD20:AD22)</f>
        <v>-2.2202910382016259</v>
      </c>
    </row>
    <row r="24" spans="2:30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2:30">
      <c r="B25" s="6" t="s">
        <v>46</v>
      </c>
      <c r="C25" s="24">
        <f>+C18+C23</f>
        <v>16.57436421598036</v>
      </c>
      <c r="D25" s="24">
        <f t="shared" ref="D25:AB25" si="4">+D18+D23</f>
        <v>35.939892927663571</v>
      </c>
      <c r="E25" s="24">
        <f t="shared" si="4"/>
        <v>0.16473089509128869</v>
      </c>
      <c r="F25" s="24">
        <f t="shared" si="4"/>
        <v>-3.8324959052717631</v>
      </c>
      <c r="G25" s="24">
        <f t="shared" si="4"/>
        <v>-97.92172903402647</v>
      </c>
      <c r="H25" s="24">
        <f t="shared" si="4"/>
        <v>-18.70535684101954</v>
      </c>
      <c r="I25" s="24">
        <f t="shared" si="4"/>
        <v>-57.774196613702543</v>
      </c>
      <c r="J25" s="24">
        <f t="shared" si="4"/>
        <v>45.454484627558514</v>
      </c>
      <c r="K25" s="24">
        <f t="shared" si="4"/>
        <v>7.3927510899407771</v>
      </c>
      <c r="L25" s="24">
        <f t="shared" si="4"/>
        <v>103.18532979871887</v>
      </c>
      <c r="M25" s="24">
        <f t="shared" si="4"/>
        <v>60.072523678054615</v>
      </c>
      <c r="N25" s="24">
        <f t="shared" si="4"/>
        <v>74.990061214683593</v>
      </c>
      <c r="O25" s="24">
        <f t="shared" si="4"/>
        <v>145.44657984923418</v>
      </c>
      <c r="P25" s="24">
        <f t="shared" si="4"/>
        <v>56.538680583640215</v>
      </c>
      <c r="Q25" s="24">
        <f t="shared" si="4"/>
        <v>73.840545447636174</v>
      </c>
      <c r="R25" s="24">
        <f t="shared" si="4"/>
        <v>64.670948195271563</v>
      </c>
      <c r="S25" s="24">
        <f t="shared" si="4"/>
        <v>109.50942057670335</v>
      </c>
      <c r="T25" s="24">
        <f t="shared" si="4"/>
        <v>36.559992579727421</v>
      </c>
      <c r="U25" s="24">
        <f t="shared" si="4"/>
        <v>43.917413673000368</v>
      </c>
      <c r="V25" s="24">
        <f t="shared" si="4"/>
        <v>-80.582770146554722</v>
      </c>
      <c r="W25" s="24">
        <f t="shared" si="4"/>
        <v>102.71207655369494</v>
      </c>
      <c r="X25" s="24">
        <f t="shared" si="4"/>
        <v>57.101382460054595</v>
      </c>
      <c r="Y25" s="24">
        <f t="shared" si="4"/>
        <v>202.36971939707468</v>
      </c>
      <c r="Z25" s="24">
        <f t="shared" si="4"/>
        <v>63.731509672242993</v>
      </c>
      <c r="AA25" s="24">
        <f t="shared" si="4"/>
        <v>122.12799999999997</v>
      </c>
      <c r="AB25" s="24">
        <f t="shared" si="4"/>
        <v>4.6839370000000056</v>
      </c>
      <c r="AC25" s="24">
        <f>+AC18+AC23</f>
        <v>-99.606927299145724</v>
      </c>
      <c r="AD25" s="24">
        <f>+AD18+AD23</f>
        <v>-60.078219389178059</v>
      </c>
    </row>
    <row r="26" spans="2:30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2:30">
      <c r="B27" s="10" t="s">
        <v>47</v>
      </c>
      <c r="C27" s="23">
        <v>-17.655549740662178</v>
      </c>
      <c r="D27" s="23">
        <v>-33.90812634740751</v>
      </c>
      <c r="E27" s="23">
        <v>-8.8702063691478017</v>
      </c>
      <c r="F27" s="23">
        <v>3.5810507855623923</v>
      </c>
      <c r="G27" s="23">
        <v>14.962831174604961</v>
      </c>
      <c r="H27" s="23">
        <v>20.537117276877073</v>
      </c>
      <c r="I27" s="23">
        <v>55.715516746006436</v>
      </c>
      <c r="J27" s="23">
        <v>-25.219198526718991</v>
      </c>
      <c r="K27" s="23">
        <v>-4.7337411654958714</v>
      </c>
      <c r="L27" s="23">
        <v>-79.221828717307986</v>
      </c>
      <c r="M27" s="23">
        <v>-48.994560349964594</v>
      </c>
      <c r="N27" s="23">
        <v>-42.50149472107416</v>
      </c>
      <c r="O27" s="23">
        <v>-121.34729595832843</v>
      </c>
      <c r="P27" s="23">
        <v>-53.584183545831984</v>
      </c>
      <c r="Q27" s="23">
        <v>-63.38380195964033</v>
      </c>
      <c r="R27" s="23">
        <v>-32.848038092758003</v>
      </c>
      <c r="S27" s="23">
        <v>-87.411326446283283</v>
      </c>
      <c r="T27" s="23">
        <v>-30.12069611614243</v>
      </c>
      <c r="U27" s="23">
        <v>-40.826371300857318</v>
      </c>
      <c r="V27" s="23">
        <v>-35.991399299521468</v>
      </c>
      <c r="W27" s="23">
        <v>-107.4144207163118</v>
      </c>
      <c r="X27" s="23">
        <v>-48.963427130109672</v>
      </c>
      <c r="Y27" s="23">
        <v>-176.46157478459634</v>
      </c>
      <c r="Z27" s="23">
        <v>-57.566760941335481</v>
      </c>
      <c r="AA27" s="23">
        <v>-100.79900000000001</v>
      </c>
      <c r="AB27" s="23">
        <v>-25.673378</v>
      </c>
      <c r="AC27" s="23">
        <v>62.280462846696764</v>
      </c>
      <c r="AD27" s="23">
        <v>42.399254729758397</v>
      </c>
    </row>
    <row r="28" spans="2:30">
      <c r="B28" s="6" t="s">
        <v>48</v>
      </c>
      <c r="C28" s="24">
        <f>+C25+C27</f>
        <v>-1.0811855246818176</v>
      </c>
      <c r="D28" s="24">
        <f t="shared" ref="D28:AB28" si="5">+D25+D27</f>
        <v>2.0317665802560612</v>
      </c>
      <c r="E28" s="24">
        <f t="shared" si="5"/>
        <v>-8.705475474056513</v>
      </c>
      <c r="F28" s="24">
        <f t="shared" si="5"/>
        <v>-0.25144511970937078</v>
      </c>
      <c r="G28" s="24">
        <f t="shared" si="5"/>
        <v>-82.958897859421512</v>
      </c>
      <c r="H28" s="24">
        <f t="shared" si="5"/>
        <v>1.8317604358575323</v>
      </c>
      <c r="I28" s="24">
        <f t="shared" si="5"/>
        <v>-2.0586798676961067</v>
      </c>
      <c r="J28" s="24">
        <f t="shared" si="5"/>
        <v>20.235286100839524</v>
      </c>
      <c r="K28" s="24">
        <f t="shared" si="5"/>
        <v>2.6590099244449057</v>
      </c>
      <c r="L28" s="24">
        <f t="shared" si="5"/>
        <v>23.963501081410882</v>
      </c>
      <c r="M28" s="24">
        <f t="shared" si="5"/>
        <v>11.077963328090021</v>
      </c>
      <c r="N28" s="24">
        <f t="shared" si="5"/>
        <v>32.488566493609433</v>
      </c>
      <c r="O28" s="24">
        <f t="shared" si="5"/>
        <v>24.099283890905753</v>
      </c>
      <c r="P28" s="24">
        <f t="shared" si="5"/>
        <v>2.9544970378082311</v>
      </c>
      <c r="Q28" s="24">
        <f t="shared" si="5"/>
        <v>10.456743487995844</v>
      </c>
      <c r="R28" s="24">
        <f t="shared" si="5"/>
        <v>31.822910102513561</v>
      </c>
      <c r="S28" s="24">
        <f t="shared" si="5"/>
        <v>22.098094130420066</v>
      </c>
      <c r="T28" s="24">
        <f t="shared" si="5"/>
        <v>6.4392964635849914</v>
      </c>
      <c r="U28" s="24">
        <f t="shared" si="5"/>
        <v>3.0910423721430504</v>
      </c>
      <c r="V28" s="24">
        <f t="shared" si="5"/>
        <v>-116.57416944607618</v>
      </c>
      <c r="W28" s="24">
        <f t="shared" si="5"/>
        <v>-4.7023441626168534</v>
      </c>
      <c r="X28" s="24">
        <f t="shared" si="5"/>
        <v>8.1379553299449228</v>
      </c>
      <c r="Y28" s="24">
        <f t="shared" si="5"/>
        <v>25.908144612478338</v>
      </c>
      <c r="Z28" s="24">
        <f t="shared" si="5"/>
        <v>6.1647487309075117</v>
      </c>
      <c r="AA28" s="24">
        <f t="shared" si="5"/>
        <v>21.328999999999965</v>
      </c>
      <c r="AB28" s="24">
        <f t="shared" si="5"/>
        <v>-20.989440999999992</v>
      </c>
      <c r="AC28" s="24">
        <f>+AC25+AC27</f>
        <v>-37.32646445244896</v>
      </c>
      <c r="AD28" s="24">
        <f>+AD25+AD27</f>
        <v>-17.678964659419663</v>
      </c>
    </row>
    <row r="29" spans="2:30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</row>
    <row r="30" spans="2:30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</row>
    <row r="31" spans="2:30">
      <c r="B31" s="5" t="s">
        <v>50</v>
      </c>
      <c r="C31" s="23">
        <v>1.7822556018618343</v>
      </c>
      <c r="D31" s="23">
        <v>2.370180170187183</v>
      </c>
      <c r="E31" s="23">
        <v>-12.689187267525995</v>
      </c>
      <c r="F31" s="23">
        <v>6.4723261866845405</v>
      </c>
      <c r="G31" s="23">
        <v>-23.222456614494007</v>
      </c>
      <c r="H31" s="23">
        <v>6.7412191432963624</v>
      </c>
      <c r="I31" s="23">
        <v>2.6929066865119751</v>
      </c>
      <c r="J31" s="23">
        <v>11.707875692645999</v>
      </c>
      <c r="K31" s="23">
        <v>0.1101489442682464</v>
      </c>
      <c r="L31" s="23">
        <v>-1.06588973821016</v>
      </c>
      <c r="M31" s="23">
        <v>-3.8618004470488074</v>
      </c>
      <c r="N31" s="23">
        <v>-1.1244485711545451</v>
      </c>
      <c r="O31" s="23">
        <v>1.8618964743826325</v>
      </c>
      <c r="P31" s="23">
        <v>-26.624982005873591</v>
      </c>
      <c r="Q31" s="23">
        <v>-25.753811759407085</v>
      </c>
      <c r="R31" s="23">
        <v>27.717552141380111</v>
      </c>
      <c r="S31" s="23">
        <v>-12.585964842942218</v>
      </c>
      <c r="T31" s="23">
        <v>-5.6957708656404122</v>
      </c>
      <c r="U31" s="23">
        <v>3.3202289441089476</v>
      </c>
      <c r="V31" s="23">
        <v>0.17526139103999583</v>
      </c>
      <c r="W31" s="23">
        <v>-4.0266840152324619</v>
      </c>
      <c r="X31" s="23">
        <v>0.98390125021892061</v>
      </c>
      <c r="Y31" s="23">
        <v>1.4349136802210296</v>
      </c>
      <c r="Z31" s="23">
        <v>-7.5669734791412679</v>
      </c>
      <c r="AA31" s="23">
        <v>8.4649999999999999</v>
      </c>
      <c r="AB31" s="23">
        <v>5.3387799999999999</v>
      </c>
      <c r="AC31" s="23">
        <v>0.81778204931388609</v>
      </c>
      <c r="AD31" s="23">
        <v>-0.72082000745627695</v>
      </c>
    </row>
    <row r="32" spans="2:30">
      <c r="B32" s="5" t="s">
        <v>51</v>
      </c>
      <c r="C32" s="23">
        <v>0</v>
      </c>
      <c r="D32" s="23">
        <v>0</v>
      </c>
      <c r="E32" s="23">
        <v>0</v>
      </c>
      <c r="F32" s="23">
        <v>4.5864114219748862E-2</v>
      </c>
      <c r="G32" s="23">
        <v>0</v>
      </c>
      <c r="H32" s="23">
        <v>0</v>
      </c>
      <c r="I32" s="23">
        <v>0</v>
      </c>
      <c r="J32" s="23">
        <v>-5.644819799575776E-2</v>
      </c>
      <c r="K32" s="23">
        <v>0</v>
      </c>
      <c r="L32" s="23">
        <v>0</v>
      </c>
      <c r="M32" s="23">
        <v>0</v>
      </c>
      <c r="N32" s="23">
        <v>-5.8172181809480188E-2</v>
      </c>
      <c r="O32" s="23">
        <v>0</v>
      </c>
      <c r="P32" s="23">
        <v>0</v>
      </c>
      <c r="Q32" s="23">
        <v>0</v>
      </c>
      <c r="R32" s="23">
        <v>1.0800140479058903E-2</v>
      </c>
      <c r="S32" s="23">
        <v>0</v>
      </c>
      <c r="T32" s="23">
        <v>0</v>
      </c>
      <c r="U32" s="23">
        <v>0</v>
      </c>
      <c r="V32" s="23">
        <v>-0.12822897551372456</v>
      </c>
      <c r="W32" s="23">
        <v>0</v>
      </c>
      <c r="X32" s="23">
        <v>0</v>
      </c>
      <c r="Y32" s="23">
        <v>0</v>
      </c>
      <c r="Z32" s="23">
        <v>0.19015796388661677</v>
      </c>
      <c r="AA32" s="23">
        <v>0</v>
      </c>
      <c r="AB32" s="23">
        <v>0</v>
      </c>
      <c r="AC32" s="23">
        <v>0</v>
      </c>
      <c r="AD32" s="23">
        <v>0.107655055302788</v>
      </c>
    </row>
    <row r="33" spans="2:30">
      <c r="B33" s="6" t="s">
        <v>52</v>
      </c>
      <c r="C33" s="24">
        <f>SUM(C31:C32)</f>
        <v>1.7822556018618343</v>
      </c>
      <c r="D33" s="24">
        <f t="shared" ref="D33:AB33" si="6">SUM(D31:D32)</f>
        <v>2.370180170187183</v>
      </c>
      <c r="E33" s="24">
        <f t="shared" si="6"/>
        <v>-12.689187267525995</v>
      </c>
      <c r="F33" s="24">
        <f t="shared" si="6"/>
        <v>6.5181903009042896</v>
      </c>
      <c r="G33" s="24">
        <f t="shared" si="6"/>
        <v>-23.222456614494007</v>
      </c>
      <c r="H33" s="24">
        <f t="shared" si="6"/>
        <v>6.7412191432963624</v>
      </c>
      <c r="I33" s="24">
        <f t="shared" si="6"/>
        <v>2.6929066865119751</v>
      </c>
      <c r="J33" s="24">
        <f t="shared" si="6"/>
        <v>11.651427494650241</v>
      </c>
      <c r="K33" s="24">
        <f t="shared" si="6"/>
        <v>0.1101489442682464</v>
      </c>
      <c r="L33" s="24">
        <f t="shared" si="6"/>
        <v>-1.06588973821016</v>
      </c>
      <c r="M33" s="24">
        <f t="shared" si="6"/>
        <v>-3.8618004470488074</v>
      </c>
      <c r="N33" s="24">
        <f t="shared" si="6"/>
        <v>-1.1826207529640254</v>
      </c>
      <c r="O33" s="24">
        <f t="shared" si="6"/>
        <v>1.8618964743826325</v>
      </c>
      <c r="P33" s="24">
        <f t="shared" si="6"/>
        <v>-26.624982005873591</v>
      </c>
      <c r="Q33" s="24">
        <f t="shared" si="6"/>
        <v>-25.753811759407085</v>
      </c>
      <c r="R33" s="24">
        <f t="shared" si="6"/>
        <v>27.72835228185917</v>
      </c>
      <c r="S33" s="24">
        <f t="shared" si="6"/>
        <v>-12.585964842942218</v>
      </c>
      <c r="T33" s="24">
        <f t="shared" si="6"/>
        <v>-5.6957708656404122</v>
      </c>
      <c r="U33" s="24">
        <f t="shared" si="6"/>
        <v>3.3202289441089476</v>
      </c>
      <c r="V33" s="24">
        <f t="shared" si="6"/>
        <v>4.7032415526271271E-2</v>
      </c>
      <c r="W33" s="24">
        <f t="shared" si="6"/>
        <v>-4.0266840152324619</v>
      </c>
      <c r="X33" s="24">
        <f t="shared" si="6"/>
        <v>0.98390125021892061</v>
      </c>
      <c r="Y33" s="24">
        <f t="shared" si="6"/>
        <v>1.4349136802210296</v>
      </c>
      <c r="Z33" s="24">
        <f t="shared" si="6"/>
        <v>-7.3768155152546511</v>
      </c>
      <c r="AA33" s="24">
        <f t="shared" si="6"/>
        <v>8.4649999999999999</v>
      </c>
      <c r="AB33" s="24">
        <f t="shared" si="6"/>
        <v>5.3387799999999999</v>
      </c>
      <c r="AC33" s="24">
        <f t="shared" ref="AC33:AD33" si="7">SUM(AC31:AC32)</f>
        <v>0.81778204931388609</v>
      </c>
      <c r="AD33" s="24">
        <f t="shared" si="7"/>
        <v>-0.61316495215348898</v>
      </c>
    </row>
    <row r="34" spans="2:30">
      <c r="B34" s="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30">
      <c r="B35" s="6" t="s">
        <v>53</v>
      </c>
      <c r="C35" s="24">
        <f>+C28+C33</f>
        <v>0.70107007718001668</v>
      </c>
      <c r="D35" s="24">
        <f t="shared" ref="D35:AB35" si="8">+D28+D33</f>
        <v>4.4019467504432441</v>
      </c>
      <c r="E35" s="24">
        <f t="shared" si="8"/>
        <v>-21.394662741582508</v>
      </c>
      <c r="F35" s="24">
        <f t="shared" si="8"/>
        <v>6.2667451811949189</v>
      </c>
      <c r="G35" s="24">
        <f t="shared" si="8"/>
        <v>-106.18135447391552</v>
      </c>
      <c r="H35" s="24">
        <f t="shared" si="8"/>
        <v>8.5729795791538947</v>
      </c>
      <c r="I35" s="24">
        <f t="shared" si="8"/>
        <v>0.6342268188158684</v>
      </c>
      <c r="J35" s="24">
        <f t="shared" si="8"/>
        <v>31.886713595489766</v>
      </c>
      <c r="K35" s="24">
        <f t="shared" si="8"/>
        <v>2.7691588687131521</v>
      </c>
      <c r="L35" s="24">
        <f t="shared" si="8"/>
        <v>22.897611343200722</v>
      </c>
      <c r="M35" s="24">
        <f t="shared" si="8"/>
        <v>7.216162881041214</v>
      </c>
      <c r="N35" s="24">
        <f t="shared" si="8"/>
        <v>31.305945740645406</v>
      </c>
      <c r="O35" s="24">
        <f t="shared" si="8"/>
        <v>25.961180365288385</v>
      </c>
      <c r="P35" s="24">
        <f t="shared" si="8"/>
        <v>-23.67048496806536</v>
      </c>
      <c r="Q35" s="24">
        <f t="shared" si="8"/>
        <v>-15.297068271411241</v>
      </c>
      <c r="R35" s="24">
        <f t="shared" si="8"/>
        <v>59.551262384372734</v>
      </c>
      <c r="S35" s="24">
        <f t="shared" si="8"/>
        <v>9.5121292874778476</v>
      </c>
      <c r="T35" s="24">
        <f t="shared" si="8"/>
        <v>0.74352559794457918</v>
      </c>
      <c r="U35" s="24">
        <f t="shared" si="8"/>
        <v>6.4112713162519981</v>
      </c>
      <c r="V35" s="24">
        <f t="shared" si="8"/>
        <v>-116.52713703054991</v>
      </c>
      <c r="W35" s="24">
        <f t="shared" si="8"/>
        <v>-8.7290281778493153</v>
      </c>
      <c r="X35" s="24">
        <f t="shared" si="8"/>
        <v>9.1218565801638434</v>
      </c>
      <c r="Y35" s="24">
        <f t="shared" si="8"/>
        <v>27.343058292699368</v>
      </c>
      <c r="Z35" s="24">
        <f t="shared" si="8"/>
        <v>-1.2120667843471393</v>
      </c>
      <c r="AA35" s="24">
        <f t="shared" si="8"/>
        <v>29.793999999999965</v>
      </c>
      <c r="AB35" s="24">
        <f t="shared" si="8"/>
        <v>-15.650660999999992</v>
      </c>
      <c r="AC35" s="24">
        <f t="shared" ref="AC35:AD35" si="9">+AC28+AC33</f>
        <v>-36.508682403135076</v>
      </c>
      <c r="AD35" s="24">
        <f t="shared" si="9"/>
        <v>-18.292129611573152</v>
      </c>
    </row>
    <row r="36" spans="2:30"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2:30">
      <c r="B37" s="6" t="s">
        <v>54</v>
      </c>
      <c r="C37" s="24">
        <f>+C8+C10+C11+C12+C15</f>
        <v>48.142359234939754</v>
      </c>
      <c r="D37" s="24">
        <f t="shared" ref="D37:AA37" si="10">+D8+D10+D11+D12+D15</f>
        <v>68.68170575545264</v>
      </c>
      <c r="E37" s="24">
        <f t="shared" si="10"/>
        <v>45.574381654415795</v>
      </c>
      <c r="F37" s="24">
        <f t="shared" si="10"/>
        <v>24.792371508606688</v>
      </c>
      <c r="G37" s="24">
        <f t="shared" si="10"/>
        <v>32.999144231453812</v>
      </c>
      <c r="H37" s="24">
        <f t="shared" si="10"/>
        <v>21.032357367590802</v>
      </c>
      <c r="I37" s="24">
        <f t="shared" si="10"/>
        <v>12.70667105857123</v>
      </c>
      <c r="J37" s="24">
        <f t="shared" si="10"/>
        <v>25.370298803278537</v>
      </c>
      <c r="K37" s="24">
        <f t="shared" si="10"/>
        <v>28.184237706421396</v>
      </c>
      <c r="L37" s="24">
        <f t="shared" si="10"/>
        <v>37.196756476250911</v>
      </c>
      <c r="M37" s="24">
        <f t="shared" si="10"/>
        <v>90.971169411684542</v>
      </c>
      <c r="N37" s="24">
        <f t="shared" si="10"/>
        <v>144.3940635117776</v>
      </c>
      <c r="O37" s="24">
        <f t="shared" si="10"/>
        <v>129.17241348600407</v>
      </c>
      <c r="P37" s="24">
        <f t="shared" si="10"/>
        <v>98.66567388046937</v>
      </c>
      <c r="Q37" s="24">
        <f t="shared" si="10"/>
        <v>163.75778879515761</v>
      </c>
      <c r="R37" s="24">
        <f t="shared" si="10"/>
        <v>106.66728315405811</v>
      </c>
      <c r="S37" s="24">
        <f t="shared" si="10"/>
        <v>155.53579110403729</v>
      </c>
      <c r="T37" s="24">
        <f t="shared" si="10"/>
        <v>109.14395840767992</v>
      </c>
      <c r="U37" s="24">
        <f t="shared" si="10"/>
        <v>127.48094450661053</v>
      </c>
      <c r="V37" s="24">
        <f t="shared" si="10"/>
        <v>153.35912244297714</v>
      </c>
      <c r="W37" s="24">
        <f t="shared" si="10"/>
        <v>205.38098545438285</v>
      </c>
      <c r="X37" s="24">
        <f t="shared" si="10"/>
        <v>150.55510467849857</v>
      </c>
      <c r="Y37" s="24">
        <f t="shared" si="10"/>
        <v>184.45972507241183</v>
      </c>
      <c r="Z37" s="24">
        <f t="shared" si="10"/>
        <v>149.27953846999034</v>
      </c>
      <c r="AA37" s="24">
        <f t="shared" si="10"/>
        <v>182.85899999999998</v>
      </c>
      <c r="AB37" s="24">
        <f>+AB8+AB10+AB11+AB12+AB15</f>
        <v>97.618128999999996</v>
      </c>
      <c r="AC37" s="24">
        <f>+AC8+AC10+AC11+AC12+AC15</f>
        <v>116.75611405527003</v>
      </c>
      <c r="AD37" s="24">
        <f>+AD8+AD10+AD11+AD12+AD15</f>
        <v>49.887983494273385</v>
      </c>
    </row>
    <row r="38" spans="2:30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30">
      <c r="B39" s="5" t="s">
        <v>55</v>
      </c>
      <c r="AB39" s="31"/>
    </row>
    <row r="44" spans="2:30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30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30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F71"/>
  <sheetViews>
    <sheetView topLeftCell="A34" zoomScale="120" zoomScaleNormal="120" workbookViewId="0">
      <pane xSplit="2" topLeftCell="D1" activePane="topRight" state="frozen"/>
      <selection pane="topRight" activeCell="AD67" sqref="AD67"/>
    </sheetView>
  </sheetViews>
  <sheetFormatPr defaultColWidth="9.28515625" defaultRowHeight="15"/>
  <cols>
    <col min="1" max="1" width="3.7109375" style="2" customWidth="1"/>
    <col min="2" max="2" width="39.5703125" style="2" customWidth="1"/>
    <col min="3" max="4" width="9.28515625" style="2" bestFit="1" customWidth="1"/>
    <col min="5" max="26" width="8.7109375" style="2" bestFit="1" customWidth="1"/>
    <col min="27" max="16384" width="9.28515625" style="2"/>
  </cols>
  <sheetData>
    <row r="2" spans="2:31" ht="22.5">
      <c r="B2" s="1" t="s">
        <v>56</v>
      </c>
    </row>
    <row r="3" spans="2:31" ht="6" customHeight="1"/>
    <row r="4" spans="2:31" ht="15.75" thickBot="1">
      <c r="B4" s="3" t="s">
        <v>1</v>
      </c>
      <c r="C4" s="17" t="s">
        <v>57</v>
      </c>
      <c r="D4" s="17" t="s">
        <v>58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46021</v>
      </c>
    </row>
    <row r="5" spans="2:31">
      <c r="B5" s="7" t="s">
        <v>59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31">
      <c r="B6" s="5" t="s">
        <v>60</v>
      </c>
      <c r="C6" s="20">
        <v>176.20556495853378</v>
      </c>
      <c r="D6" s="20">
        <v>171.3024501779779</v>
      </c>
      <c r="E6" s="20">
        <v>167.83999320515744</v>
      </c>
      <c r="F6" s="20">
        <v>157.32898450381848</v>
      </c>
      <c r="G6" s="20">
        <v>162.35979599558101</v>
      </c>
      <c r="H6" s="20">
        <v>78.710404485411459</v>
      </c>
      <c r="I6" s="20">
        <v>79.273306068711307</v>
      </c>
      <c r="J6" s="20">
        <v>81.100517595545924</v>
      </c>
      <c r="K6" s="20">
        <v>90.118656421254954</v>
      </c>
      <c r="L6" s="20">
        <v>90.200054872197924</v>
      </c>
      <c r="M6" s="20">
        <v>89.838588627441823</v>
      </c>
      <c r="N6" s="20">
        <v>87.591293545814921</v>
      </c>
      <c r="O6" s="20">
        <v>87.188068097603022</v>
      </c>
      <c r="P6" s="20">
        <v>91.982870338271354</v>
      </c>
      <c r="Q6" s="20">
        <v>80.399407981611816</v>
      </c>
      <c r="R6" s="20">
        <v>73.775605741706144</v>
      </c>
      <c r="S6" s="20">
        <v>131.53611889462633</v>
      </c>
      <c r="T6" s="20">
        <v>123.33502718092623</v>
      </c>
      <c r="U6" s="20">
        <v>119.96859651478017</v>
      </c>
      <c r="V6" s="20">
        <v>121.64798745869618</v>
      </c>
      <c r="W6" s="20">
        <v>225.65667416976925</v>
      </c>
      <c r="X6" s="20">
        <v>189.66590242157599</v>
      </c>
      <c r="Y6" s="20">
        <v>181.05102257216026</v>
      </c>
      <c r="Z6" s="20">
        <v>153.50693413575689</v>
      </c>
      <c r="AA6" s="20">
        <v>142.07374002501453</v>
      </c>
      <c r="AB6" s="20">
        <v>140.327</v>
      </c>
      <c r="AC6" s="20">
        <v>113.93302300000001</v>
      </c>
      <c r="AD6" s="20">
        <v>96.842786195019855</v>
      </c>
      <c r="AE6" s="20">
        <v>91.251058059747393</v>
      </c>
    </row>
    <row r="7" spans="2:31">
      <c r="B7" s="5" t="s">
        <v>61</v>
      </c>
      <c r="C7" s="20">
        <v>0.72791395983196194</v>
      </c>
      <c r="D7" s="20">
        <v>1.0840204752710183</v>
      </c>
      <c r="E7" s="20">
        <v>1.3370480494934438</v>
      </c>
      <c r="F7" s="20">
        <v>2.7298618415150648</v>
      </c>
      <c r="G7" s="20">
        <v>1.8139431283669123</v>
      </c>
      <c r="H7" s="20">
        <v>1.6803651332133986</v>
      </c>
      <c r="I7" s="20">
        <v>2.1391836647989657</v>
      </c>
      <c r="J7" s="20">
        <v>2.3361577129959712</v>
      </c>
      <c r="K7" s="20">
        <v>4.4944269589574111</v>
      </c>
      <c r="L7" s="20">
        <v>4.0102522586775207</v>
      </c>
      <c r="M7" s="20">
        <v>2.574600561968408</v>
      </c>
      <c r="N7" s="20">
        <v>2.2547323016813228</v>
      </c>
      <c r="O7" s="20">
        <v>1.2198896988457264</v>
      </c>
      <c r="P7" s="20">
        <v>5.95633248665394</v>
      </c>
      <c r="Q7" s="20">
        <v>7.8946528129359939</v>
      </c>
      <c r="R7" s="20">
        <v>7.4138982601727852</v>
      </c>
      <c r="S7" s="20">
        <v>18.698568137319544</v>
      </c>
      <c r="T7" s="20">
        <v>18.35455005249494</v>
      </c>
      <c r="U7" s="20">
        <v>17.282515896093283</v>
      </c>
      <c r="V7" s="20">
        <v>19.474793719934098</v>
      </c>
      <c r="W7" s="20">
        <v>20.691338705713498</v>
      </c>
      <c r="X7" s="20">
        <v>19.689531659738361</v>
      </c>
      <c r="Y7" s="20">
        <v>4.4714045087356755</v>
      </c>
      <c r="Z7" s="20">
        <v>4.7370536477664213</v>
      </c>
      <c r="AA7" s="20">
        <v>16.518664012542498</v>
      </c>
      <c r="AB7" s="20">
        <v>38.07</v>
      </c>
      <c r="AC7" s="20">
        <v>27.076429000000001</v>
      </c>
      <c r="AD7" s="20">
        <v>30.694249663085596</v>
      </c>
      <c r="AE7" s="20">
        <v>32.511867562580001</v>
      </c>
    </row>
    <row r="8" spans="2:31">
      <c r="B8" s="5" t="s">
        <v>62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1.5628961722919192</v>
      </c>
      <c r="AE8" s="20">
        <v>1.7057132819398599</v>
      </c>
    </row>
    <row r="9" spans="2:31">
      <c r="B9" s="5" t="s">
        <v>63</v>
      </c>
      <c r="C9" s="20">
        <v>434.72746181001719</v>
      </c>
      <c r="D9" s="20">
        <v>438.17526290552286</v>
      </c>
      <c r="E9" s="20">
        <v>446.67699125988975</v>
      </c>
      <c r="F9" s="20">
        <v>422.30551189339087</v>
      </c>
      <c r="G9" s="20">
        <v>442.5690498513718</v>
      </c>
      <c r="H9" s="20">
        <v>384.39713468130327</v>
      </c>
      <c r="I9" s="20">
        <v>395.99821622718116</v>
      </c>
      <c r="J9" s="20">
        <v>370.06160765837649</v>
      </c>
      <c r="K9" s="20">
        <v>440.37532060680758</v>
      </c>
      <c r="L9" s="20">
        <v>446.60511543478509</v>
      </c>
      <c r="M9" s="20">
        <v>532.57293143634922</v>
      </c>
      <c r="N9" s="20">
        <v>522.3136901694993</v>
      </c>
      <c r="O9" s="20">
        <v>531.18720737247565</v>
      </c>
      <c r="P9" s="20">
        <v>593.38801475271543</v>
      </c>
      <c r="Q9" s="20">
        <v>514.81398082957162</v>
      </c>
      <c r="R9" s="20">
        <v>434.51309368534663</v>
      </c>
      <c r="S9" s="20">
        <v>665.12270075588003</v>
      </c>
      <c r="T9" s="20">
        <v>620.036117095348</v>
      </c>
      <c r="U9" s="20">
        <v>595.62677718528857</v>
      </c>
      <c r="V9" s="20">
        <v>564.92794088634685</v>
      </c>
      <c r="W9" s="20">
        <v>707.65858339858619</v>
      </c>
      <c r="X9" s="20">
        <v>660.12184907381186</v>
      </c>
      <c r="Y9" s="20">
        <v>673.09925965035382</v>
      </c>
      <c r="Z9" s="20">
        <v>646.68044837520688</v>
      </c>
      <c r="AA9" s="20">
        <v>596.95870840453085</v>
      </c>
      <c r="AB9" s="20">
        <v>658.80799999999999</v>
      </c>
      <c r="AC9" s="20">
        <v>720.51153099999999</v>
      </c>
      <c r="AD9" s="20">
        <v>643.35967380104398</v>
      </c>
      <c r="AE9" s="20">
        <v>676.778323921778</v>
      </c>
    </row>
    <row r="10" spans="2:31">
      <c r="B10" s="5" t="s">
        <v>64</v>
      </c>
      <c r="C10" s="20">
        <v>10.646316970708408</v>
      </c>
      <c r="D10" s="20">
        <v>10.624885776764526</v>
      </c>
      <c r="E10" s="20">
        <v>10.587559841752464</v>
      </c>
      <c r="F10" s="20">
        <v>9.7972747375486922</v>
      </c>
      <c r="G10" s="20">
        <v>10.008256881883305</v>
      </c>
      <c r="H10" s="20">
        <v>8.2544943554451393</v>
      </c>
      <c r="I10" s="20">
        <v>8.7805538246823875</v>
      </c>
      <c r="J10" s="20">
        <v>8.90234862467568</v>
      </c>
      <c r="K10" s="20">
        <v>9.7567531233152831</v>
      </c>
      <c r="L10" s="20">
        <v>9.6299329200342498</v>
      </c>
      <c r="M10" s="20">
        <v>9.4562527572670341</v>
      </c>
      <c r="N10" s="20">
        <v>9.0879963149861016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</row>
    <row r="11" spans="2:31">
      <c r="B11" s="5" t="s">
        <v>65</v>
      </c>
      <c r="C11" s="20">
        <v>0.39209946711169941</v>
      </c>
      <c r="D11" s="20">
        <v>0.87371161657283758</v>
      </c>
      <c r="E11" s="20">
        <v>1.0716233614688377</v>
      </c>
      <c r="F11" s="20">
        <v>1.0409946684420184</v>
      </c>
      <c r="G11" s="20">
        <v>1.2812780520027789</v>
      </c>
      <c r="H11" s="20">
        <v>0.97725501489667499</v>
      </c>
      <c r="I11" s="20">
        <v>1.0799794655501507</v>
      </c>
      <c r="J11" s="20">
        <v>1.0497047208218193</v>
      </c>
      <c r="K11" s="20">
        <v>1.1995928743876429</v>
      </c>
      <c r="L11" s="20">
        <v>1.2087307827657803</v>
      </c>
      <c r="M11" s="20">
        <v>1.5047107124497612</v>
      </c>
      <c r="N11" s="20">
        <v>1.3476440618307741</v>
      </c>
      <c r="O11" s="20">
        <v>1.2634086751933236</v>
      </c>
      <c r="P11" s="20">
        <v>1.1849808856982817</v>
      </c>
      <c r="Q11" s="20">
        <v>1.1026535075128729</v>
      </c>
      <c r="R11" s="20">
        <v>1.1486104831727673</v>
      </c>
      <c r="S11" s="20">
        <v>4.1210550586874684</v>
      </c>
      <c r="T11" s="20">
        <v>4.361796183140533</v>
      </c>
      <c r="U11" s="20">
        <v>5.0670143930109921</v>
      </c>
      <c r="V11" s="20">
        <v>5.1049887484113903</v>
      </c>
      <c r="W11" s="20">
        <v>5.5706315028901736</v>
      </c>
      <c r="X11" s="20">
        <v>4.6661778207775138</v>
      </c>
      <c r="Y11" s="20">
        <v>4.1491149239150849</v>
      </c>
      <c r="Z11" s="20">
        <v>3.6428148327908789</v>
      </c>
      <c r="AA11" s="20">
        <v>3.3500096887276056</v>
      </c>
      <c r="AB11" s="20">
        <v>1.75</v>
      </c>
      <c r="AC11" s="20">
        <v>1.8379049999999999</v>
      </c>
      <c r="AD11" s="20">
        <v>2.8545824764460286</v>
      </c>
      <c r="AE11" s="20">
        <v>3.9791664761734702</v>
      </c>
    </row>
    <row r="12" spans="2:31">
      <c r="B12" s="5" t="s">
        <v>66</v>
      </c>
      <c r="C12" s="20">
        <v>0</v>
      </c>
      <c r="D12" s="20">
        <v>22.046780579723631</v>
      </c>
      <c r="E12" s="20">
        <v>21.287500440228683</v>
      </c>
      <c r="F12" s="20">
        <v>18.96754550256399</v>
      </c>
      <c r="G12" s="20">
        <v>18.609618236278941</v>
      </c>
      <c r="H12" s="20">
        <v>13.557856687322124</v>
      </c>
      <c r="I12" s="20">
        <v>13.424771153254111</v>
      </c>
      <c r="J12" s="20">
        <v>13.310243736157103</v>
      </c>
      <c r="K12" s="20">
        <v>21.00589960035628</v>
      </c>
      <c r="L12" s="20">
        <v>20.448909285739425</v>
      </c>
      <c r="M12" s="20">
        <v>19.636715437190389</v>
      </c>
      <c r="N12" s="20">
        <v>18.433526537795601</v>
      </c>
      <c r="O12" s="20">
        <v>26.555020554686266</v>
      </c>
      <c r="P12" s="20">
        <v>26.451190025034581</v>
      </c>
      <c r="Q12" s="20">
        <v>22.497081689066444</v>
      </c>
      <c r="R12" s="20">
        <v>19.975315001749962</v>
      </c>
      <c r="S12" s="20">
        <v>23.627220946912438</v>
      </c>
      <c r="T12" s="20">
        <v>21.435919423128318</v>
      </c>
      <c r="U12" s="20">
        <v>20.079120703357098</v>
      </c>
      <c r="V12" s="20">
        <v>19.577692149682274</v>
      </c>
      <c r="W12" s="20">
        <v>19.626818135346621</v>
      </c>
      <c r="X12" s="20">
        <v>17.714830193221061</v>
      </c>
      <c r="Y12" s="20">
        <v>17.192134134886338</v>
      </c>
      <c r="Z12" s="20">
        <v>16.627197662688673</v>
      </c>
      <c r="AA12" s="20">
        <v>14.656930963411842</v>
      </c>
      <c r="AB12" s="20">
        <v>15.021000000000001</v>
      </c>
      <c r="AC12" s="20">
        <v>14.916385999999999</v>
      </c>
      <c r="AD12" s="20">
        <v>14.290602883546759</v>
      </c>
      <c r="AE12" s="20">
        <v>13.3781105614589</v>
      </c>
    </row>
    <row r="13" spans="2:31">
      <c r="B13" s="16" t="s">
        <v>67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2.9292098660181032</v>
      </c>
      <c r="J13" s="20">
        <v>4.1875761741093092</v>
      </c>
      <c r="K13" s="20">
        <v>0</v>
      </c>
      <c r="L13" s="20">
        <v>1.4540987109778905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</row>
    <row r="14" spans="2:31">
      <c r="B14" s="5" t="s">
        <v>68</v>
      </c>
      <c r="C14" s="20">
        <v>316.9980212925131</v>
      </c>
      <c r="D14" s="20">
        <v>323.23911296701249</v>
      </c>
      <c r="E14" s="20">
        <v>329.13436906424994</v>
      </c>
      <c r="F14" s="20">
        <v>311.24186125844574</v>
      </c>
      <c r="G14" s="20">
        <v>338.08662198330347</v>
      </c>
      <c r="H14" s="20">
        <v>284.40282694156502</v>
      </c>
      <c r="I14" s="20">
        <v>309.03143094637028</v>
      </c>
      <c r="J14" s="20">
        <v>319.65360769506606</v>
      </c>
      <c r="K14" s="20">
        <v>355.03446232888524</v>
      </c>
      <c r="L14" s="20">
        <v>357.66495102581848</v>
      </c>
      <c r="M14" s="20">
        <v>358.53220254229365</v>
      </c>
      <c r="N14" s="20">
        <v>351.80659258668612</v>
      </c>
      <c r="O14" s="20">
        <v>342.94420581105288</v>
      </c>
      <c r="P14" s="20">
        <v>316.35362663151807</v>
      </c>
      <c r="Q14" s="20">
        <v>256.81016678999538</v>
      </c>
      <c r="R14" s="20">
        <v>228.97938310276862</v>
      </c>
      <c r="S14" s="20">
        <v>371.51374535623347</v>
      </c>
      <c r="T14" s="20">
        <v>358.88702812774403</v>
      </c>
      <c r="U14" s="20">
        <v>316.07673748143196</v>
      </c>
      <c r="V14" s="20">
        <v>314.33287510567186</v>
      </c>
      <c r="W14" s="20">
        <v>401.01822124040677</v>
      </c>
      <c r="X14" s="20">
        <v>370.42382492251807</v>
      </c>
      <c r="Y14" s="20">
        <v>384.80495152263762</v>
      </c>
      <c r="Z14" s="20">
        <v>405.37515780563007</v>
      </c>
      <c r="AA14" s="20">
        <v>389.40881145736074</v>
      </c>
      <c r="AB14" s="20">
        <v>404.48599999999999</v>
      </c>
      <c r="AC14" s="20">
        <v>418.11205699999999</v>
      </c>
      <c r="AD14" s="20">
        <v>440.809251822742</v>
      </c>
      <c r="AE14" s="20">
        <v>435.69045114940798</v>
      </c>
    </row>
    <row r="15" spans="2:31">
      <c r="B15" s="8" t="s">
        <v>69</v>
      </c>
      <c r="C15" s="21">
        <f>+SUM(C6:C14)</f>
        <v>939.69737845871623</v>
      </c>
      <c r="D15" s="21">
        <f t="shared" ref="D15:AC15" si="0">+SUM(D6:D14)</f>
        <v>967.34622449884512</v>
      </c>
      <c r="E15" s="21">
        <f t="shared" si="0"/>
        <v>977.93508522224056</v>
      </c>
      <c r="F15" s="21">
        <f t="shared" si="0"/>
        <v>923.41203440572497</v>
      </c>
      <c r="G15" s="21">
        <f t="shared" si="0"/>
        <v>974.72856412878832</v>
      </c>
      <c r="H15" s="21">
        <f t="shared" si="0"/>
        <v>771.9803372991571</v>
      </c>
      <c r="I15" s="21">
        <f t="shared" si="0"/>
        <v>812.65665121656639</v>
      </c>
      <c r="J15" s="21">
        <f t="shared" si="0"/>
        <v>800.60176391774826</v>
      </c>
      <c r="K15" s="21">
        <f t="shared" si="0"/>
        <v>921.9851119139646</v>
      </c>
      <c r="L15" s="21">
        <f t="shared" si="0"/>
        <v>931.22204529099633</v>
      </c>
      <c r="M15" s="21">
        <f t="shared" si="0"/>
        <v>1014.1160020749603</v>
      </c>
      <c r="N15" s="21">
        <f t="shared" si="0"/>
        <v>992.83547551829406</v>
      </c>
      <c r="O15" s="21">
        <f t="shared" si="0"/>
        <v>990.3578002098568</v>
      </c>
      <c r="P15" s="21">
        <f t="shared" si="0"/>
        <v>1035.3170151198917</v>
      </c>
      <c r="Q15" s="21">
        <f t="shared" si="0"/>
        <v>883.51794361069415</v>
      </c>
      <c r="R15" s="21">
        <f t="shared" si="0"/>
        <v>765.80590627491688</v>
      </c>
      <c r="S15" s="21">
        <f t="shared" si="0"/>
        <v>1214.6194091496593</v>
      </c>
      <c r="T15" s="21">
        <f t="shared" si="0"/>
        <v>1146.4104380627821</v>
      </c>
      <c r="U15" s="21">
        <f t="shared" si="0"/>
        <v>1074.100762173962</v>
      </c>
      <c r="V15" s="21">
        <f t="shared" si="0"/>
        <v>1045.0662780687426</v>
      </c>
      <c r="W15" s="21">
        <f t="shared" si="0"/>
        <v>1380.2222671527124</v>
      </c>
      <c r="X15" s="21">
        <f t="shared" si="0"/>
        <v>1262.2821160916428</v>
      </c>
      <c r="Y15" s="21">
        <f t="shared" si="0"/>
        <v>1264.7678873126888</v>
      </c>
      <c r="Z15" s="21">
        <f t="shared" si="0"/>
        <v>1230.5696064598399</v>
      </c>
      <c r="AA15" s="21">
        <f t="shared" si="0"/>
        <v>1162.9668645515881</v>
      </c>
      <c r="AB15" s="21">
        <f t="shared" si="0"/>
        <v>1258.462</v>
      </c>
      <c r="AC15" s="21">
        <f t="shared" si="0"/>
        <v>1296.3873309999999</v>
      </c>
      <c r="AD15" s="21">
        <f>+SUM(AD6:AD14)</f>
        <v>1230.4140430141761</v>
      </c>
      <c r="AE15" s="21">
        <f>+SUM(AE6:AE14)</f>
        <v>1255.2946910130856</v>
      </c>
    </row>
    <row r="16" spans="2:31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2:31">
      <c r="B17" s="5" t="s">
        <v>70</v>
      </c>
      <c r="C17" s="20">
        <v>101.55500724009849</v>
      </c>
      <c r="D17" s="20">
        <v>97.813349864340239</v>
      </c>
      <c r="E17" s="20">
        <v>88.748107563715777</v>
      </c>
      <c r="F17" s="20">
        <v>52.840880356317541</v>
      </c>
      <c r="G17" s="20">
        <v>70.830531191417165</v>
      </c>
      <c r="H17" s="20">
        <v>57.848046360547123</v>
      </c>
      <c r="I17" s="20">
        <v>47.798371827473687</v>
      </c>
      <c r="J17" s="20">
        <v>47.666910187314102</v>
      </c>
      <c r="K17" s="20">
        <v>60.192837868879366</v>
      </c>
      <c r="L17" s="20">
        <v>61.368513175521116</v>
      </c>
      <c r="M17" s="20">
        <v>62.348389716328619</v>
      </c>
      <c r="N17" s="20">
        <v>81.384180025743845</v>
      </c>
      <c r="O17" s="20">
        <v>119.43419674694422</v>
      </c>
      <c r="P17" s="20">
        <v>113.91295889463521</v>
      </c>
      <c r="Q17" s="20">
        <v>106.3999755566753</v>
      </c>
      <c r="R17" s="20">
        <v>124.06865152706908</v>
      </c>
      <c r="S17" s="20">
        <v>176.91472249775569</v>
      </c>
      <c r="T17" s="20">
        <v>171.13677433283701</v>
      </c>
      <c r="U17" s="20">
        <v>126.42241011400772</v>
      </c>
      <c r="V17" s="20">
        <v>158.99936043210167</v>
      </c>
      <c r="W17" s="20">
        <v>119.02702409039664</v>
      </c>
      <c r="X17" s="20">
        <v>178.85221579653921</v>
      </c>
      <c r="Y17" s="20">
        <v>174.54669293819279</v>
      </c>
      <c r="Z17" s="20">
        <v>173.26146203867609</v>
      </c>
      <c r="AA17" s="20">
        <v>182.67919742103689</v>
      </c>
      <c r="AB17" s="20">
        <v>166.02600000000001</v>
      </c>
      <c r="AC17" s="20">
        <v>155.29756499999999</v>
      </c>
      <c r="AD17" s="20">
        <v>159.54931086436318</v>
      </c>
      <c r="AE17" s="20">
        <v>144.242726532131</v>
      </c>
    </row>
    <row r="18" spans="2:31">
      <c r="B18" s="5" t="s">
        <v>71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23.806688663627913</v>
      </c>
      <c r="P18" s="20">
        <v>23.928738783022212</v>
      </c>
      <c r="Q18" s="20">
        <v>21.090859589075471</v>
      </c>
      <c r="R18" s="20">
        <v>0.83814771492254125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23.882034549572701</v>
      </c>
      <c r="AA18" s="20">
        <v>22.374178660137051</v>
      </c>
      <c r="AB18" s="20">
        <v>24.366</v>
      </c>
      <c r="AC18" s="20">
        <v>40.734541</v>
      </c>
      <c r="AD18" s="20">
        <v>41.7088900908117</v>
      </c>
      <c r="AE18" s="20">
        <v>56.881021347144099</v>
      </c>
    </row>
    <row r="19" spans="2:31">
      <c r="B19" s="5" t="s">
        <v>72</v>
      </c>
      <c r="C19" s="20">
        <v>36.312400511020314</v>
      </c>
      <c r="D19" s="20">
        <v>26.538191487926298</v>
      </c>
      <c r="E19" s="20">
        <v>18.642614062665089</v>
      </c>
      <c r="F19" s="20">
        <v>23.282257085635056</v>
      </c>
      <c r="G19" s="20">
        <v>16.205662905595482</v>
      </c>
      <c r="H19" s="20">
        <v>11.522883698373262</v>
      </c>
      <c r="I19" s="20">
        <v>26.49744890298216</v>
      </c>
      <c r="J19" s="20">
        <v>24.843862389520531</v>
      </c>
      <c r="K19" s="20">
        <v>26.813657947167336</v>
      </c>
      <c r="L19" s="20">
        <v>26.69833739516006</v>
      </c>
      <c r="M19" s="20">
        <v>27.011745333676039</v>
      </c>
      <c r="N19" s="20">
        <v>25.894951446666969</v>
      </c>
      <c r="O19" s="20">
        <v>28.722861541601475</v>
      </c>
      <c r="P19" s="20">
        <v>29.730946607757296</v>
      </c>
      <c r="Q19" s="20">
        <v>25.416306343534515</v>
      </c>
      <c r="R19" s="20">
        <v>21.067211100263417</v>
      </c>
      <c r="S19" s="20">
        <v>81.191932579915388</v>
      </c>
      <c r="T19" s="20">
        <v>45.125216185622108</v>
      </c>
      <c r="U19" s="20">
        <v>66.305786297719848</v>
      </c>
      <c r="V19" s="20">
        <v>56.865221050600127</v>
      </c>
      <c r="W19" s="20">
        <v>84.960068363887984</v>
      </c>
      <c r="X19" s="20">
        <v>77.025317957430275</v>
      </c>
      <c r="Y19" s="20">
        <v>70.321385319368773</v>
      </c>
      <c r="Z19" s="20">
        <v>62.798125115628388</v>
      </c>
      <c r="AA19" s="20">
        <v>68.399598358201061</v>
      </c>
      <c r="AB19" s="20">
        <v>63.116999999999997</v>
      </c>
      <c r="AC19" s="20">
        <v>65.468427000000005</v>
      </c>
      <c r="AD19" s="20">
        <v>75.711961676862529</v>
      </c>
      <c r="AE19" s="20">
        <v>78.707083669176797</v>
      </c>
    </row>
    <row r="20" spans="2:31">
      <c r="B20" s="5" t="s">
        <v>73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50.219909495934125</v>
      </c>
      <c r="J20" s="20">
        <v>60.462393213725264</v>
      </c>
      <c r="K20" s="20">
        <v>34.682568328782132</v>
      </c>
      <c r="L20" s="20">
        <v>24.715286334471489</v>
      </c>
      <c r="M20" s="20">
        <v>1.0945498961152742</v>
      </c>
      <c r="N20" s="20">
        <v>1.0671699695548358</v>
      </c>
      <c r="O20" s="20">
        <v>5.3385701904432691E-8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</row>
    <row r="21" spans="2:31">
      <c r="B21" s="5" t="s">
        <v>74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9.4577910515454562</v>
      </c>
      <c r="P21" s="20">
        <v>7.4391731729900892</v>
      </c>
      <c r="Q21" s="20">
        <v>1.3733140952935392</v>
      </c>
      <c r="R21" s="20">
        <v>0</v>
      </c>
      <c r="S21" s="20">
        <v>0</v>
      </c>
      <c r="T21" s="20">
        <v>0</v>
      </c>
      <c r="U21" s="20">
        <v>7.5700654523172908</v>
      </c>
      <c r="V21" s="20">
        <v>5.2470330901388555</v>
      </c>
      <c r="W21" s="20">
        <v>8.1818318194329755</v>
      </c>
      <c r="X21" s="20">
        <v>6.6138954086739874</v>
      </c>
      <c r="Y21" s="20">
        <v>7.7223811901183534</v>
      </c>
      <c r="Z21" s="20">
        <v>0.80976992519842406</v>
      </c>
      <c r="AA21" s="20">
        <v>17.601247203480895</v>
      </c>
      <c r="AB21" s="20">
        <v>19.945</v>
      </c>
      <c r="AC21" s="20">
        <v>27.046645999999999</v>
      </c>
      <c r="AD21" s="20">
        <v>24.609074938173954</v>
      </c>
      <c r="AE21" s="20">
        <v>28.9829532150688</v>
      </c>
    </row>
    <row r="22" spans="2:31">
      <c r="B22" s="5" t="s">
        <v>75</v>
      </c>
      <c r="C22" s="20">
        <v>5.562155716176556</v>
      </c>
      <c r="D22" s="20">
        <v>16.531288048434373</v>
      </c>
      <c r="E22" s="20">
        <v>0.32771077679818744</v>
      </c>
      <c r="F22" s="20">
        <v>7.1687480467460429E-2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</row>
    <row r="23" spans="2:31">
      <c r="B23" s="5" t="s">
        <v>76</v>
      </c>
      <c r="C23" s="20">
        <v>45.424446738792653</v>
      </c>
      <c r="D23" s="20">
        <v>68.155747192109061</v>
      </c>
      <c r="E23" s="20">
        <v>156.04791829707807</v>
      </c>
      <c r="F23" s="20">
        <v>197.94872640029052</v>
      </c>
      <c r="G23" s="20">
        <v>189.45567293030987</v>
      </c>
      <c r="H23" s="20">
        <v>119.8719363250426</v>
      </c>
      <c r="I23" s="20">
        <v>94.099070665804661</v>
      </c>
      <c r="J23" s="20">
        <v>93.154830623114719</v>
      </c>
      <c r="K23" s="20">
        <v>102.10370511098608</v>
      </c>
      <c r="L23" s="20">
        <v>114.71399325739894</v>
      </c>
      <c r="M23" s="20">
        <v>157.26929565496775</v>
      </c>
      <c r="N23" s="20">
        <v>171.36012114867634</v>
      </c>
      <c r="O23" s="20">
        <v>231.16597680227682</v>
      </c>
      <c r="P23" s="20">
        <v>282.30502924930556</v>
      </c>
      <c r="Q23" s="20">
        <v>276.83944036876812</v>
      </c>
      <c r="R23" s="20">
        <v>245.77261768563375</v>
      </c>
      <c r="S23" s="20">
        <v>112.00083822547757</v>
      </c>
      <c r="T23" s="20">
        <v>155.91898711583246</v>
      </c>
      <c r="U23" s="20">
        <v>216.7702724376114</v>
      </c>
      <c r="V23" s="20">
        <v>220.81782374958814</v>
      </c>
      <c r="W23" s="20">
        <v>226.21810052593293</v>
      </c>
      <c r="X23" s="20">
        <v>197.21945076334816</v>
      </c>
      <c r="Y23" s="20">
        <v>298.93829805936491</v>
      </c>
      <c r="Z23" s="20">
        <v>343.89853878071534</v>
      </c>
      <c r="AA23" s="20">
        <v>288.80678915567142</v>
      </c>
      <c r="AB23" s="20">
        <v>342.553</v>
      </c>
      <c r="AC23" s="20">
        <v>423.09823599999999</v>
      </c>
      <c r="AD23" s="20">
        <v>376.51869918299508</v>
      </c>
      <c r="AE23" s="20">
        <v>251.50863336607401</v>
      </c>
    </row>
    <row r="24" spans="2:31">
      <c r="B24" s="8" t="s">
        <v>77</v>
      </c>
      <c r="C24" s="21">
        <f>+SUM(C17:C23)</f>
        <v>188.85401020608802</v>
      </c>
      <c r="D24" s="21">
        <f t="shared" ref="D24:AC24" si="1">+SUM(D17:D23)</f>
        <v>209.03857659280996</v>
      </c>
      <c r="E24" s="21">
        <f t="shared" si="1"/>
        <v>263.76635070025714</v>
      </c>
      <c r="F24" s="21">
        <f t="shared" si="1"/>
        <v>274.14355132271055</v>
      </c>
      <c r="G24" s="21">
        <f t="shared" si="1"/>
        <v>276.49186702732254</v>
      </c>
      <c r="H24" s="21">
        <f t="shared" si="1"/>
        <v>189.24286638396296</v>
      </c>
      <c r="I24" s="21">
        <f t="shared" si="1"/>
        <v>218.61480089219464</v>
      </c>
      <c r="J24" s="21">
        <f t="shared" si="1"/>
        <v>226.12799641367462</v>
      </c>
      <c r="K24" s="21">
        <f t="shared" si="1"/>
        <v>223.79276925581493</v>
      </c>
      <c r="L24" s="21">
        <f t="shared" si="1"/>
        <v>227.49613016255159</v>
      </c>
      <c r="M24" s="21">
        <f t="shared" si="1"/>
        <v>247.72398060108767</v>
      </c>
      <c r="N24" s="21">
        <f t="shared" si="1"/>
        <v>279.70642259064198</v>
      </c>
      <c r="O24" s="21">
        <f t="shared" si="1"/>
        <v>412.5875148593816</v>
      </c>
      <c r="P24" s="21">
        <f t="shared" si="1"/>
        <v>457.31684670771034</v>
      </c>
      <c r="Q24" s="21">
        <f t="shared" si="1"/>
        <v>431.11989595334694</v>
      </c>
      <c r="R24" s="21">
        <f t="shared" si="1"/>
        <v>391.74662802788879</v>
      </c>
      <c r="S24" s="21">
        <f t="shared" si="1"/>
        <v>370.10749330314866</v>
      </c>
      <c r="T24" s="21">
        <f t="shared" si="1"/>
        <v>372.18097763429159</v>
      </c>
      <c r="U24" s="21">
        <f t="shared" si="1"/>
        <v>417.06853430165626</v>
      </c>
      <c r="V24" s="21">
        <f t="shared" si="1"/>
        <v>441.92943832242878</v>
      </c>
      <c r="W24" s="21">
        <f t="shared" si="1"/>
        <v>438.38702479965048</v>
      </c>
      <c r="X24" s="21">
        <f t="shared" si="1"/>
        <v>459.71087992599166</v>
      </c>
      <c r="Y24" s="21">
        <f t="shared" si="1"/>
        <v>551.52875750704482</v>
      </c>
      <c r="Z24" s="21">
        <f t="shared" si="1"/>
        <v>604.64993040979095</v>
      </c>
      <c r="AA24" s="21">
        <f t="shared" si="1"/>
        <v>579.86101079852733</v>
      </c>
      <c r="AB24" s="21">
        <f t="shared" si="1"/>
        <v>616.00700000000006</v>
      </c>
      <c r="AC24" s="21">
        <f t="shared" si="1"/>
        <v>711.64541499999996</v>
      </c>
      <c r="AD24" s="21">
        <f>+SUM(AD17:AD23)</f>
        <v>678.09793675320634</v>
      </c>
      <c r="AE24" s="21">
        <f>+SUM(AE17:AE23)</f>
        <v>560.32241812959467</v>
      </c>
    </row>
    <row r="25" spans="2:31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2:31">
      <c r="B26" s="5" t="s">
        <v>78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184.47174413176899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</row>
    <row r="27" spans="2:31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2:31">
      <c r="B28" s="8" t="s">
        <v>79</v>
      </c>
      <c r="C28" s="21">
        <f>+C15+C24+C26</f>
        <v>1128.5513886648043</v>
      </c>
      <c r="D28" s="21">
        <f t="shared" ref="D28:AC28" si="2">+D15+D24+D26</f>
        <v>1176.3848010916552</v>
      </c>
      <c r="E28" s="21">
        <f t="shared" si="2"/>
        <v>1241.7014359224977</v>
      </c>
      <c r="F28" s="21">
        <f t="shared" si="2"/>
        <v>1197.5555857284355</v>
      </c>
      <c r="G28" s="21">
        <f t="shared" si="2"/>
        <v>1251.2204311561109</v>
      </c>
      <c r="H28" s="21">
        <f t="shared" si="2"/>
        <v>961.22320368312012</v>
      </c>
      <c r="I28" s="21">
        <f t="shared" si="2"/>
        <v>1031.271452108761</v>
      </c>
      <c r="J28" s="21">
        <f t="shared" si="2"/>
        <v>1026.7297603314228</v>
      </c>
      <c r="K28" s="21">
        <f t="shared" si="2"/>
        <v>1145.7778811697794</v>
      </c>
      <c r="L28" s="21">
        <f t="shared" si="2"/>
        <v>1158.7181754535479</v>
      </c>
      <c r="M28" s="21">
        <f t="shared" si="2"/>
        <v>1261.8399826760481</v>
      </c>
      <c r="N28" s="21">
        <f t="shared" si="2"/>
        <v>1272.541898108936</v>
      </c>
      <c r="O28" s="21">
        <f t="shared" si="2"/>
        <v>1402.9453150692384</v>
      </c>
      <c r="P28" s="21">
        <f t="shared" si="2"/>
        <v>1492.633861827602</v>
      </c>
      <c r="Q28" s="21">
        <f t="shared" si="2"/>
        <v>1314.6378395640411</v>
      </c>
      <c r="R28" s="21">
        <f t="shared" si="2"/>
        <v>1157.5525343028057</v>
      </c>
      <c r="S28" s="21">
        <f t="shared" si="2"/>
        <v>1584.726902452808</v>
      </c>
      <c r="T28" s="21">
        <f t="shared" si="2"/>
        <v>1518.5914156970737</v>
      </c>
      <c r="U28" s="21">
        <f t="shared" si="2"/>
        <v>1491.1692964756182</v>
      </c>
      <c r="V28" s="21">
        <f t="shared" si="2"/>
        <v>1486.9957163911713</v>
      </c>
      <c r="W28" s="21">
        <f t="shared" si="2"/>
        <v>1818.609291952363</v>
      </c>
      <c r="X28" s="21">
        <f t="shared" si="2"/>
        <v>1721.9929960176346</v>
      </c>
      <c r="Y28" s="21">
        <f t="shared" si="2"/>
        <v>1816.2966448197335</v>
      </c>
      <c r="Z28" s="21">
        <f>+Z15+Z24+Z26</f>
        <v>2019.6912810013996</v>
      </c>
      <c r="AA28" s="21">
        <f t="shared" si="2"/>
        <v>1742.8278753501154</v>
      </c>
      <c r="AB28" s="21">
        <f t="shared" si="2"/>
        <v>1874.4690000000001</v>
      </c>
      <c r="AC28" s="21">
        <f t="shared" si="2"/>
        <v>2008.0327459999999</v>
      </c>
      <c r="AD28" s="21">
        <f>+AD15+AD24+AD26</f>
        <v>1908.5119797673824</v>
      </c>
      <c r="AE28" s="21">
        <f>+AE15+AE24+AE26</f>
        <v>1815.6171091426804</v>
      </c>
    </row>
    <row r="29" spans="2:31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2:31">
      <c r="B30" s="7" t="s">
        <v>80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31">
      <c r="B31" s="5" t="s">
        <v>81</v>
      </c>
      <c r="C31" s="20">
        <v>0.98121832547916443</v>
      </c>
      <c r="D31" s="20">
        <v>0.98121832547916443</v>
      </c>
      <c r="E31" s="20">
        <v>1.2064368388996738</v>
      </c>
      <c r="F31" s="20">
        <v>1.2089529138227939</v>
      </c>
      <c r="G31" s="20">
        <v>1.2089529138227939</v>
      </c>
      <c r="H31" s="20">
        <v>1.2132167962306333</v>
      </c>
      <c r="I31" s="20">
        <v>1.2132167962306333</v>
      </c>
      <c r="J31" s="20">
        <v>1.2132167962306333</v>
      </c>
      <c r="K31" s="20">
        <v>1.2132167962306333</v>
      </c>
      <c r="L31" s="20">
        <v>1.2190697675421087</v>
      </c>
      <c r="M31" s="20">
        <v>1.2190697675421087</v>
      </c>
      <c r="N31" s="20">
        <v>1.2190697675421087</v>
      </c>
      <c r="O31" s="20">
        <v>1.2288940703764917</v>
      </c>
      <c r="P31" s="20">
        <v>1.2288940703764917</v>
      </c>
      <c r="Q31" s="20">
        <v>1.2288940703764917</v>
      </c>
      <c r="R31" s="20">
        <v>1.2288940703764917</v>
      </c>
      <c r="S31" s="20">
        <v>1.229272288778708</v>
      </c>
      <c r="T31" s="20">
        <v>1.229272288778708</v>
      </c>
      <c r="U31" s="20">
        <v>1.229272288778708</v>
      </c>
      <c r="V31" s="20">
        <v>1.229272288778708</v>
      </c>
      <c r="W31" s="20">
        <v>1.229272288778708</v>
      </c>
      <c r="X31" s="20">
        <v>1.229272288778708</v>
      </c>
      <c r="Y31" s="20">
        <v>1.229272288778708</v>
      </c>
      <c r="Z31" s="20">
        <v>1.229272288778708</v>
      </c>
      <c r="AA31" s="20">
        <v>1.229272288778708</v>
      </c>
      <c r="AB31" s="20">
        <v>1.2290000000000001</v>
      </c>
      <c r="AC31" s="20">
        <v>1.2292719999999999</v>
      </c>
      <c r="AD31" s="20">
        <v>1.229272288778708</v>
      </c>
      <c r="AE31" s="20">
        <v>1.22927228877871</v>
      </c>
    </row>
    <row r="32" spans="2:31">
      <c r="B32" s="5" t="s">
        <v>82</v>
      </c>
      <c r="C32" s="20">
        <v>195.33437343140591</v>
      </c>
      <c r="D32" s="20">
        <v>195.33437343140591</v>
      </c>
      <c r="E32" s="20">
        <v>228.3799024236977</v>
      </c>
      <c r="F32" s="20">
        <v>228.40975984611873</v>
      </c>
      <c r="G32" s="20">
        <v>228.40975984611873</v>
      </c>
      <c r="H32" s="20">
        <v>228.40975984611873</v>
      </c>
      <c r="I32" s="20">
        <v>228.40975984611873</v>
      </c>
      <c r="J32" s="20">
        <v>228.40975984611873</v>
      </c>
      <c r="K32" s="20">
        <v>228.40975984611873</v>
      </c>
      <c r="L32" s="20">
        <v>228.40975984611873</v>
      </c>
      <c r="M32" s="20">
        <v>228.40975984611873</v>
      </c>
      <c r="N32" s="20">
        <v>228.40975984611873</v>
      </c>
      <c r="O32" s="20">
        <v>230.1584857506389</v>
      </c>
      <c r="P32" s="20">
        <v>230.1584857506389</v>
      </c>
      <c r="Q32" s="20">
        <v>220.43906683649695</v>
      </c>
      <c r="R32" s="20">
        <v>220.43906683649695</v>
      </c>
      <c r="S32" s="20">
        <v>200.66320058943754</v>
      </c>
      <c r="T32" s="20">
        <v>190.34388483393826</v>
      </c>
      <c r="U32" s="20">
        <v>180.6154533053504</v>
      </c>
      <c r="V32" s="20">
        <v>180.6154533053504</v>
      </c>
      <c r="W32" s="20">
        <v>180.6154533053504</v>
      </c>
      <c r="X32" s="20">
        <v>180.6154533053504</v>
      </c>
      <c r="Y32" s="20">
        <v>180.6154533053504</v>
      </c>
      <c r="Z32" s="20">
        <v>180.6154533053504</v>
      </c>
      <c r="AA32" s="20">
        <v>180.6154533053504</v>
      </c>
      <c r="AB32" s="20">
        <v>180.61500000000001</v>
      </c>
      <c r="AC32" s="20">
        <v>180.615453</v>
      </c>
      <c r="AD32" s="20">
        <v>180.6154533053504</v>
      </c>
      <c r="AE32" s="20">
        <v>180.61545330535</v>
      </c>
    </row>
    <row r="33" spans="2:32">
      <c r="B33" s="5" t="s">
        <v>83</v>
      </c>
      <c r="C33" s="20">
        <v>0.16632377807703297</v>
      </c>
      <c r="D33" s="20">
        <v>0.21225314631953551</v>
      </c>
      <c r="E33" s="20">
        <v>0.25829368307680467</v>
      </c>
      <c r="F33" s="20">
        <v>0.3036676221998923</v>
      </c>
      <c r="G33" s="20">
        <v>0.77551005842213949</v>
      </c>
      <c r="H33" s="20">
        <v>1.1226828533215798</v>
      </c>
      <c r="I33" s="20">
        <v>1.1624645009505719</v>
      </c>
      <c r="J33" s="20">
        <v>1.2066279544925116</v>
      </c>
      <c r="K33" s="20">
        <v>1.2512109408899077</v>
      </c>
      <c r="L33" s="20">
        <v>2.1032246499845795</v>
      </c>
      <c r="M33" s="20">
        <v>2.1331090994407873</v>
      </c>
      <c r="N33" s="20">
        <v>2.1791113554653441</v>
      </c>
      <c r="O33" s="20">
        <v>2.1578789680570085</v>
      </c>
      <c r="P33" s="20">
        <v>2.1602521397503085</v>
      </c>
      <c r="Q33" s="20">
        <v>2.1630173040215497</v>
      </c>
      <c r="R33" s="20">
        <v>2.1659636080322056</v>
      </c>
      <c r="S33" s="20">
        <v>2.1659636080322056</v>
      </c>
      <c r="T33" s="20">
        <v>2.1659636080322056</v>
      </c>
      <c r="U33" s="20">
        <v>2.1659636080322056</v>
      </c>
      <c r="V33" s="20">
        <v>2.1659636080322056</v>
      </c>
      <c r="W33" s="20">
        <v>2.1659636080322056</v>
      </c>
      <c r="X33" s="20">
        <v>2.1659636080322056</v>
      </c>
      <c r="Y33" s="20">
        <v>2.1659636080322056</v>
      </c>
      <c r="Z33" s="20">
        <v>2.1659636080322056</v>
      </c>
      <c r="AA33" s="20">
        <v>2.1659636080322056</v>
      </c>
      <c r="AB33" s="20">
        <v>2.1659999999999999</v>
      </c>
      <c r="AC33" s="20">
        <v>2.1659630000000001</v>
      </c>
      <c r="AD33" s="20">
        <v>2.1659636080322056</v>
      </c>
      <c r="AE33" s="20">
        <v>2.16596360803221</v>
      </c>
    </row>
    <row r="34" spans="2:32">
      <c r="B34" s="5" t="s">
        <v>84</v>
      </c>
      <c r="C34" s="20">
        <v>-21.462531651205769</v>
      </c>
      <c r="D34" s="20">
        <v>-22.543736956914426</v>
      </c>
      <c r="E34" s="20">
        <v>-20.511937993083581</v>
      </c>
      <c r="F34" s="20">
        <v>-29.217413556977874</v>
      </c>
      <c r="G34" s="20">
        <v>-29.422966751585037</v>
      </c>
      <c r="H34" s="20">
        <v>-112.38183013204723</v>
      </c>
      <c r="I34" s="20">
        <v>-110.55007517112031</v>
      </c>
      <c r="J34" s="20">
        <v>-112.60877154392152</v>
      </c>
      <c r="K34" s="20">
        <v>-92.429957177697062</v>
      </c>
      <c r="L34" s="20">
        <v>-89.770908603090732</v>
      </c>
      <c r="M34" s="20">
        <v>-65.807405348742307</v>
      </c>
      <c r="N34" s="20">
        <v>-54.729422860724526</v>
      </c>
      <c r="O34" s="20">
        <v>-22.299048333594957</v>
      </c>
      <c r="P34" s="20">
        <v>1.8002841955124587</v>
      </c>
      <c r="Q34" s="20">
        <v>4.7547558668619976</v>
      </c>
      <c r="R34" s="20">
        <v>15.211472299352284</v>
      </c>
      <c r="S34" s="20">
        <v>47.045187979847057</v>
      </c>
      <c r="T34" s="20">
        <v>69.143237326467087</v>
      </c>
      <c r="U34" s="20">
        <v>75.582571599737165</v>
      </c>
      <c r="V34" s="20">
        <v>68.343515091347044</v>
      </c>
      <c r="W34" s="20">
        <v>-57.597298995651123</v>
      </c>
      <c r="X34" s="20">
        <v>-62.299583554243888</v>
      </c>
      <c r="Y34" s="20">
        <v>-54.161628267723529</v>
      </c>
      <c r="Z34" s="20">
        <v>-28.253483609502169</v>
      </c>
      <c r="AA34" s="20">
        <v>-21.898717059765911</v>
      </c>
      <c r="AB34" s="20">
        <v>-0.57099999999999995</v>
      </c>
      <c r="AC34" s="20">
        <v>-21.560784999999999</v>
      </c>
      <c r="AD34" s="20">
        <v>-58.887250376469616</v>
      </c>
      <c r="AE34" s="20">
        <v>-76.4585599819615</v>
      </c>
    </row>
    <row r="35" spans="2:32">
      <c r="B35" s="5" t="s">
        <v>50</v>
      </c>
      <c r="C35" s="20">
        <v>-7.4065822781553834</v>
      </c>
      <c r="D35" s="20">
        <v>-5.6243266762935491</v>
      </c>
      <c r="E35" s="20">
        <v>-3.2541465061063661</v>
      </c>
      <c r="F35" s="20">
        <v>-15.943333773632361</v>
      </c>
      <c r="G35" s="20">
        <v>-9.4710075869478203</v>
      </c>
      <c r="H35" s="20">
        <v>-32.693464201441827</v>
      </c>
      <c r="I35" s="20">
        <v>-25.952245058145465</v>
      </c>
      <c r="J35" s="20">
        <v>-23.25933837163349</v>
      </c>
      <c r="K35" s="20">
        <v>-11.551462678987491</v>
      </c>
      <c r="L35" s="20">
        <v>-11.441313734719245</v>
      </c>
      <c r="M35" s="20">
        <v>-12.507203472929405</v>
      </c>
      <c r="N35" s="20">
        <v>-16.369003919978212</v>
      </c>
      <c r="O35" s="20">
        <v>-17.493452491132757</v>
      </c>
      <c r="P35" s="20">
        <v>-15.631556016750125</v>
      </c>
      <c r="Q35" s="20">
        <v>-42.256538022623715</v>
      </c>
      <c r="R35" s="20">
        <v>-68.010349782030801</v>
      </c>
      <c r="S35" s="20">
        <v>-40.29279764065069</v>
      </c>
      <c r="T35" s="20">
        <v>-52.878762483592908</v>
      </c>
      <c r="U35" s="20">
        <v>-58.57453334923332</v>
      </c>
      <c r="V35" s="20">
        <v>-55.254304405124373</v>
      </c>
      <c r="W35" s="20">
        <v>-55.079043014084377</v>
      </c>
      <c r="X35" s="20">
        <v>-59.105727029316839</v>
      </c>
      <c r="Y35" s="20">
        <v>-58.121825779097918</v>
      </c>
      <c r="Z35" s="20">
        <v>-56.686912098876888</v>
      </c>
      <c r="AA35" s="20">
        <v>-64.253885578018156</v>
      </c>
      <c r="AB35" s="20">
        <v>-55.789000000000001</v>
      </c>
      <c r="AC35" s="20">
        <v>-50.449820000000003</v>
      </c>
      <c r="AD35" s="20">
        <v>-49.632242984608311</v>
      </c>
      <c r="AE35" s="20">
        <v>-50.352923536160503</v>
      </c>
    </row>
    <row r="36" spans="2:32">
      <c r="B36" s="8" t="s">
        <v>85</v>
      </c>
      <c r="C36" s="21">
        <f>+SUM(C31:C35)</f>
        <v>167.61280160560096</v>
      </c>
      <c r="D36" s="21">
        <f t="shared" ref="D36:AC36" si="3">+SUM(D31:D35)</f>
        <v>168.35978126999666</v>
      </c>
      <c r="E36" s="21">
        <f t="shared" si="3"/>
        <v>206.07854844648421</v>
      </c>
      <c r="F36" s="21">
        <f t="shared" si="3"/>
        <v>184.76163305153119</v>
      </c>
      <c r="G36" s="21">
        <f t="shared" si="3"/>
        <v>191.50024847983079</v>
      </c>
      <c r="H36" s="21">
        <f t="shared" si="3"/>
        <v>85.670365162181881</v>
      </c>
      <c r="I36" s="21">
        <f t="shared" si="3"/>
        <v>94.283120914034143</v>
      </c>
      <c r="J36" s="21">
        <f t="shared" si="3"/>
        <v>94.961494681286865</v>
      </c>
      <c r="K36" s="21">
        <f t="shared" si="3"/>
        <v>126.89276772655472</v>
      </c>
      <c r="L36" s="21">
        <f t="shared" si="3"/>
        <v>130.51983192583543</v>
      </c>
      <c r="M36" s="21">
        <f t="shared" si="3"/>
        <v>153.44732989142989</v>
      </c>
      <c r="N36" s="21">
        <f t="shared" si="3"/>
        <v>160.70951418842344</v>
      </c>
      <c r="O36" s="21">
        <f t="shared" si="3"/>
        <v>193.75275796434471</v>
      </c>
      <c r="P36" s="21">
        <f t="shared" si="3"/>
        <v>219.71636013952804</v>
      </c>
      <c r="Q36" s="21">
        <f t="shared" si="3"/>
        <v>186.32919605513325</v>
      </c>
      <c r="R36" s="21">
        <f t="shared" si="3"/>
        <v>171.03504703222714</v>
      </c>
      <c r="S36" s="21">
        <f t="shared" si="3"/>
        <v>210.81082682544479</v>
      </c>
      <c r="T36" s="21">
        <f t="shared" si="3"/>
        <v>210.00359557362336</v>
      </c>
      <c r="U36" s="21">
        <f t="shared" si="3"/>
        <v>201.01872745266513</v>
      </c>
      <c r="V36" s="21">
        <f t="shared" si="3"/>
        <v>197.09989988838399</v>
      </c>
      <c r="W36" s="21">
        <f t="shared" si="3"/>
        <v>71.334347192425795</v>
      </c>
      <c r="X36" s="21">
        <f t="shared" si="3"/>
        <v>62.605378618600568</v>
      </c>
      <c r="Y36" s="21">
        <f t="shared" si="3"/>
        <v>71.727235155339855</v>
      </c>
      <c r="Z36" s="21">
        <f t="shared" si="3"/>
        <v>99.070293493782259</v>
      </c>
      <c r="AA36" s="21">
        <f t="shared" si="3"/>
        <v>97.858086564377231</v>
      </c>
      <c r="AB36" s="21">
        <f t="shared" si="3"/>
        <v>127.65000000000002</v>
      </c>
      <c r="AC36" s="21">
        <f t="shared" si="3"/>
        <v>112.000083</v>
      </c>
      <c r="AD36" s="21">
        <f>+SUM(AD31:AD35)</f>
        <v>75.491195841083382</v>
      </c>
      <c r="AE36" s="21">
        <f>+SUM(AE31:AE35)</f>
        <v>57.199205684038901</v>
      </c>
    </row>
    <row r="37" spans="2:32" ht="15" customHeight="1">
      <c r="B37" s="5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2:32">
      <c r="B38" s="5" t="s">
        <v>86</v>
      </c>
      <c r="C38" s="20">
        <v>444.18579435499805</v>
      </c>
      <c r="D38" s="20">
        <v>452.24022288652117</v>
      </c>
      <c r="E38" s="20">
        <v>459.80249019170498</v>
      </c>
      <c r="F38" s="20">
        <v>434.16945002971141</v>
      </c>
      <c r="G38" s="20">
        <v>458.3465215539332</v>
      </c>
      <c r="H38" s="20">
        <v>384.9859961925431</v>
      </c>
      <c r="I38" s="20">
        <v>417.58869499004572</v>
      </c>
      <c r="J38" s="20">
        <v>431.30603225262087</v>
      </c>
      <c r="K38" s="20">
        <v>492.21411175833128</v>
      </c>
      <c r="L38" s="20">
        <v>495.11612572581492</v>
      </c>
      <c r="M38" s="20">
        <v>494.41125224320024</v>
      </c>
      <c r="N38" s="20">
        <v>484.43000412357037</v>
      </c>
      <c r="O38" s="20">
        <v>468.6460361147017</v>
      </c>
      <c r="P38" s="20">
        <v>452.46377120333972</v>
      </c>
      <c r="Q38" s="20">
        <v>365.83526778839331</v>
      </c>
      <c r="R38" s="20">
        <v>333.52297748540173</v>
      </c>
      <c r="S38" s="20">
        <v>600.07145789022593</v>
      </c>
      <c r="T38" s="20">
        <v>568.68227110201201</v>
      </c>
      <c r="U38" s="20">
        <v>521.1464318878119</v>
      </c>
      <c r="V38" s="20">
        <v>516.29560574992854</v>
      </c>
      <c r="W38" s="20">
        <v>927.15892049451236</v>
      </c>
      <c r="X38" s="20">
        <v>848.89415785741471</v>
      </c>
      <c r="Y38" s="20">
        <v>871.65400824722906</v>
      </c>
      <c r="Z38" s="20">
        <v>880.89715510477936</v>
      </c>
      <c r="AA38" s="20">
        <v>818.43535857100073</v>
      </c>
      <c r="AB38" s="20">
        <v>869.10199999999998</v>
      </c>
      <c r="AC38" s="20">
        <v>907.50277900000003</v>
      </c>
      <c r="AD38" s="20">
        <v>944.20872563152682</v>
      </c>
      <c r="AE38" s="20">
        <v>962.57053912055699</v>
      </c>
    </row>
    <row r="39" spans="2:32">
      <c r="B39" s="5" t="s">
        <v>87</v>
      </c>
      <c r="C39" s="20">
        <v>2.9579951908845028</v>
      </c>
      <c r="D39" s="20">
        <v>0</v>
      </c>
      <c r="E39" s="20">
        <v>0</v>
      </c>
      <c r="F39" s="20">
        <v>0</v>
      </c>
      <c r="G39" s="20">
        <v>3.0587420703165034</v>
      </c>
      <c r="H39" s="20">
        <v>2.6263352275431435</v>
      </c>
      <c r="I39" s="20">
        <v>2.9068722164070357</v>
      </c>
      <c r="J39" s="20">
        <v>3.0650667622924881</v>
      </c>
      <c r="K39" s="20">
        <v>3.7489740524576329</v>
      </c>
      <c r="L39" s="20">
        <v>3.8497012281668992</v>
      </c>
      <c r="M39" s="20">
        <v>3.9312248808299834</v>
      </c>
      <c r="N39" s="20">
        <v>3.9274117191415683</v>
      </c>
      <c r="O39" s="20">
        <v>4.2305697666507927</v>
      </c>
      <c r="P39" s="20">
        <v>4.5831434972964935</v>
      </c>
      <c r="Q39" s="20">
        <v>4.1256591956157349</v>
      </c>
      <c r="R39" s="20">
        <v>3.8788456720761872</v>
      </c>
      <c r="S39" s="20">
        <v>4.3881518742454828</v>
      </c>
      <c r="T39" s="20">
        <v>4.4088233946092474</v>
      </c>
      <c r="U39" s="20">
        <v>4.5611370571524059</v>
      </c>
      <c r="V39" s="20">
        <v>4.901455822075782</v>
      </c>
      <c r="W39" s="20">
        <v>5.9543117573040778</v>
      </c>
      <c r="X39" s="20">
        <v>5.9233369443852943</v>
      </c>
      <c r="Y39" s="20">
        <v>6.1542654969002433</v>
      </c>
      <c r="Z39" s="20">
        <v>6.5596246807133749</v>
      </c>
      <c r="AA39" s="20">
        <v>5.4230450790071698</v>
      </c>
      <c r="AB39" s="20">
        <v>6.1689999999999996</v>
      </c>
      <c r="AC39" s="20">
        <v>6.7977280000000002</v>
      </c>
      <c r="AD39" s="20">
        <v>7.2266034922955242</v>
      </c>
      <c r="AE39" s="20">
        <v>6.8697400511950502</v>
      </c>
    </row>
    <row r="40" spans="2:32">
      <c r="B40" s="5" t="s">
        <v>88</v>
      </c>
      <c r="C40" s="20">
        <v>0</v>
      </c>
      <c r="D40" s="20">
        <v>16.753605010933789</v>
      </c>
      <c r="E40" s="20">
        <v>15.949676813448695</v>
      </c>
      <c r="F40" s="20">
        <v>13.96769813147875</v>
      </c>
      <c r="G40" s="20">
        <v>13.43871940594285</v>
      </c>
      <c r="H40" s="20">
        <v>10.804970730175048</v>
      </c>
      <c r="I40" s="20">
        <v>10.677903556841738</v>
      </c>
      <c r="J40" s="20">
        <v>10.486730124243254</v>
      </c>
      <c r="K40" s="20">
        <v>16.873841889928041</v>
      </c>
      <c r="L40" s="20">
        <v>16.200189935365813</v>
      </c>
      <c r="M40" s="20">
        <v>15.405022336199643</v>
      </c>
      <c r="N40" s="20">
        <v>14.307688428942452</v>
      </c>
      <c r="O40" s="20">
        <v>24.975218174705759</v>
      </c>
      <c r="P40" s="20">
        <v>24.737244902205102</v>
      </c>
      <c r="Q40" s="20">
        <v>20.993469290066145</v>
      </c>
      <c r="R40" s="20">
        <v>18.596784285372191</v>
      </c>
      <c r="S40" s="20">
        <v>21.548438839235896</v>
      </c>
      <c r="T40" s="20">
        <v>19.478304316993089</v>
      </c>
      <c r="U40" s="20">
        <v>18.173161190025251</v>
      </c>
      <c r="V40" s="20">
        <v>17.643249482701812</v>
      </c>
      <c r="W40" s="20">
        <v>17.551094672840232</v>
      </c>
      <c r="X40" s="20">
        <v>15.755073024043849</v>
      </c>
      <c r="Y40" s="20">
        <v>15.198899401653206</v>
      </c>
      <c r="Z40" s="20">
        <v>14.6027566969299</v>
      </c>
      <c r="AA40" s="20">
        <v>12.947487096376415</v>
      </c>
      <c r="AB40" s="20">
        <v>13.977</v>
      </c>
      <c r="AC40" s="20">
        <v>13.661403</v>
      </c>
      <c r="AD40" s="20">
        <v>13.358827182434394</v>
      </c>
      <c r="AE40" s="20">
        <v>12.5407899604131</v>
      </c>
    </row>
    <row r="41" spans="2:32">
      <c r="B41" s="5" t="s">
        <v>89</v>
      </c>
      <c r="C41" s="20">
        <v>74.850748200825393</v>
      </c>
      <c r="D41" s="20">
        <v>82.730688783136941</v>
      </c>
      <c r="E41" s="20">
        <v>81.634197240369005</v>
      </c>
      <c r="F41" s="20">
        <v>88.332462856534917</v>
      </c>
      <c r="G41" s="20">
        <v>94.577245901930638</v>
      </c>
      <c r="H41" s="20">
        <v>65.571945116405516</v>
      </c>
      <c r="I41" s="20">
        <v>102.75744270571769</v>
      </c>
      <c r="J41" s="20">
        <v>78.241176074523082</v>
      </c>
      <c r="K41" s="20">
        <v>110.23109438412936</v>
      </c>
      <c r="L41" s="20">
        <v>117.15422544955354</v>
      </c>
      <c r="M41" s="20">
        <v>190.19848642041538</v>
      </c>
      <c r="N41" s="20">
        <v>192.01364584384228</v>
      </c>
      <c r="O41" s="20">
        <v>196.80702124022281</v>
      </c>
      <c r="P41" s="20">
        <v>239.04613585537084</v>
      </c>
      <c r="Q41" s="20">
        <v>229.70369753493634</v>
      </c>
      <c r="R41" s="20">
        <v>180.6746686915923</v>
      </c>
      <c r="S41" s="20">
        <v>287.61313853491987</v>
      </c>
      <c r="T41" s="20">
        <v>247.60788606518162</v>
      </c>
      <c r="U41" s="20">
        <v>257.55652030637771</v>
      </c>
      <c r="V41" s="20">
        <v>227.38854752030994</v>
      </c>
      <c r="W41" s="20">
        <v>87.313023727255796</v>
      </c>
      <c r="X41" s="20">
        <v>93.811216837388884</v>
      </c>
      <c r="Y41" s="20">
        <v>84.044041438103463</v>
      </c>
      <c r="Z41" s="20">
        <v>97.258299654358467</v>
      </c>
      <c r="AA41" s="20">
        <v>110.80883259640284</v>
      </c>
      <c r="AB41" s="20">
        <v>139.977</v>
      </c>
      <c r="AC41" s="20">
        <v>158.99321499999999</v>
      </c>
      <c r="AD41" s="20">
        <v>93.58300394792596</v>
      </c>
      <c r="AE41" s="20">
        <v>103.93863950055101</v>
      </c>
    </row>
    <row r="42" spans="2:32">
      <c r="B42" s="5" t="s">
        <v>90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3.9673197214247304</v>
      </c>
      <c r="T42" s="20">
        <v>4.9501498883289434</v>
      </c>
      <c r="U42" s="20">
        <v>1.7243941677807488</v>
      </c>
      <c r="V42" s="20">
        <v>4.2381170590727226</v>
      </c>
      <c r="W42" s="20">
        <v>10.03846593598359</v>
      </c>
      <c r="X42" s="20">
        <v>18.310410487408198</v>
      </c>
      <c r="Y42" s="20">
        <v>5.4683159400494477</v>
      </c>
      <c r="Z42" s="20">
        <v>9.375330972219567</v>
      </c>
      <c r="AA42" s="20">
        <v>8.854352000281855</v>
      </c>
      <c r="AB42" s="20">
        <v>9.5670000000000002</v>
      </c>
      <c r="AC42" s="36">
        <v>6.9299999999999999E-9</v>
      </c>
      <c r="AD42" s="36">
        <v>0</v>
      </c>
      <c r="AE42" s="36">
        <v>0</v>
      </c>
    </row>
    <row r="43" spans="2:32">
      <c r="B43" s="5" t="s">
        <v>91</v>
      </c>
      <c r="C43" s="20">
        <v>291.02715138286243</v>
      </c>
      <c r="D43" s="20">
        <v>291.4757694493556</v>
      </c>
      <c r="E43" s="20">
        <v>291.95710534378929</v>
      </c>
      <c r="F43" s="20">
        <v>292.99969743821111</v>
      </c>
      <c r="G43" s="20">
        <v>291.1711162784319</v>
      </c>
      <c r="H43" s="20">
        <v>286.66422981333943</v>
      </c>
      <c r="I43" s="20">
        <v>289.46278634525788</v>
      </c>
      <c r="J43" s="20">
        <v>283.53267039783151</v>
      </c>
      <c r="K43" s="20">
        <v>281.30892843330287</v>
      </c>
      <c r="L43" s="20">
        <v>281.7582912339148</v>
      </c>
      <c r="M43" s="20">
        <v>282.2932142887185</v>
      </c>
      <c r="N43" s="20">
        <v>270.95682943682505</v>
      </c>
      <c r="O43" s="20">
        <v>260.20743541964305</v>
      </c>
      <c r="P43" s="20">
        <v>228.69228089598653</v>
      </c>
      <c r="Q43" s="20">
        <v>119.1751396501019</v>
      </c>
      <c r="R43" s="20">
        <v>119.51077073056163</v>
      </c>
      <c r="S43" s="20">
        <v>119.56722737869397</v>
      </c>
      <c r="T43" s="20">
        <v>119.8077346676593</v>
      </c>
      <c r="U43" s="20">
        <v>120.02405951797384</v>
      </c>
      <c r="V43" s="20">
        <v>122.38692584231583</v>
      </c>
      <c r="W43" s="20">
        <v>122.47450333844522</v>
      </c>
      <c r="X43" s="20">
        <v>122.81287607373324</v>
      </c>
      <c r="Y43" s="20">
        <v>245.49952174901372</v>
      </c>
      <c r="Z43" s="20">
        <v>245.78284932240817</v>
      </c>
      <c r="AA43" s="20">
        <v>246.42547606884281</v>
      </c>
      <c r="AB43" s="20">
        <v>246.512</v>
      </c>
      <c r="AC43" s="20">
        <v>294.56036999999998</v>
      </c>
      <c r="AD43" s="20">
        <v>294.83895227229493</v>
      </c>
      <c r="AE43" s="20">
        <v>295.22371528906399</v>
      </c>
    </row>
    <row r="44" spans="2:32">
      <c r="B44" s="5" t="s">
        <v>92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51.57410326326054</v>
      </c>
      <c r="P44" s="20">
        <v>50.378998105831116</v>
      </c>
      <c r="Q44" s="20">
        <v>48.394525708378083</v>
      </c>
      <c r="R44" s="20">
        <v>48.101379448118344</v>
      </c>
      <c r="S44" s="20">
        <v>46.876753111906908</v>
      </c>
      <c r="T44" s="20">
        <v>45.670834739243311</v>
      </c>
      <c r="U44" s="20">
        <v>44.510307290738261</v>
      </c>
      <c r="V44" s="20">
        <v>43.247789285008231</v>
      </c>
      <c r="W44" s="20">
        <v>41.98888379143564</v>
      </c>
      <c r="X44" s="20">
        <v>40.7260166381202</v>
      </c>
      <c r="Y44" s="20">
        <v>39.339871823219987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</row>
    <row r="45" spans="2:32">
      <c r="B45" s="8" t="s">
        <v>93</v>
      </c>
      <c r="C45" s="21">
        <f t="shared" ref="C45:AC45" si="4">+SUM(C38:C44)</f>
        <v>813.0216891295704</v>
      </c>
      <c r="D45" s="21">
        <f t="shared" si="4"/>
        <v>843.20028612994747</v>
      </c>
      <c r="E45" s="21">
        <f t="shared" si="4"/>
        <v>849.34346958931201</v>
      </c>
      <c r="F45" s="21">
        <f t="shared" si="4"/>
        <v>829.46930845593624</v>
      </c>
      <c r="G45" s="21">
        <f t="shared" si="4"/>
        <v>860.5923452105551</v>
      </c>
      <c r="H45" s="21">
        <f t="shared" si="4"/>
        <v>750.65347708000627</v>
      </c>
      <c r="I45" s="21">
        <f t="shared" si="4"/>
        <v>823.39369981427001</v>
      </c>
      <c r="J45" s="21">
        <f t="shared" si="4"/>
        <v>806.63167561151113</v>
      </c>
      <c r="K45" s="21">
        <f t="shared" si="4"/>
        <v>904.37695051814921</v>
      </c>
      <c r="L45" s="21">
        <f t="shared" si="4"/>
        <v>914.07853357281601</v>
      </c>
      <c r="M45" s="21">
        <f t="shared" si="4"/>
        <v>986.23920016936381</v>
      </c>
      <c r="N45" s="21">
        <f t="shared" si="4"/>
        <v>965.6355795523217</v>
      </c>
      <c r="O45" s="21">
        <f t="shared" si="4"/>
        <v>1006.4403839791846</v>
      </c>
      <c r="P45" s="21">
        <f t="shared" si="4"/>
        <v>999.90157446002968</v>
      </c>
      <c r="Q45" s="21">
        <f t="shared" si="4"/>
        <v>788.2277591674914</v>
      </c>
      <c r="R45" s="21">
        <f t="shared" si="4"/>
        <v>704.28542631312234</v>
      </c>
      <c r="S45" s="21">
        <f t="shared" si="4"/>
        <v>1084.0324873506529</v>
      </c>
      <c r="T45" s="21">
        <f t="shared" si="4"/>
        <v>1010.6060041740276</v>
      </c>
      <c r="U45" s="21">
        <f t="shared" si="4"/>
        <v>967.69601141786006</v>
      </c>
      <c r="V45" s="21">
        <f t="shared" si="4"/>
        <v>936.1016907614129</v>
      </c>
      <c r="W45" s="21">
        <f t="shared" si="4"/>
        <v>1212.479203717777</v>
      </c>
      <c r="X45" s="21">
        <f t="shared" si="4"/>
        <v>1146.2330878624944</v>
      </c>
      <c r="Y45" s="21">
        <f t="shared" si="4"/>
        <v>1267.3589240961692</v>
      </c>
      <c r="Z45" s="21">
        <f t="shared" si="4"/>
        <v>1254.4760164314087</v>
      </c>
      <c r="AA45" s="21">
        <f t="shared" si="4"/>
        <v>1202.8945514119118</v>
      </c>
      <c r="AB45" s="21">
        <f t="shared" si="4"/>
        <v>1285.3039999999999</v>
      </c>
      <c r="AC45" s="34">
        <f t="shared" si="4"/>
        <v>1381.5154950069298</v>
      </c>
      <c r="AD45" s="34">
        <f>+SUM(AD38:AD44)</f>
        <v>1353.2161125264779</v>
      </c>
      <c r="AE45" s="34">
        <f>+SUM(AE38:AE44)</f>
        <v>1381.1434239217801</v>
      </c>
      <c r="AF45" s="32"/>
    </row>
    <row r="46" spans="2:32" ht="6" customHeight="1">
      <c r="B46" s="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F46" s="33"/>
    </row>
    <row r="47" spans="2:32">
      <c r="B47" s="5" t="s">
        <v>94</v>
      </c>
      <c r="C47" s="20">
        <v>127.72340217887329</v>
      </c>
      <c r="D47" s="20">
        <v>126.50372180477363</v>
      </c>
      <c r="E47" s="20">
        <v>110.9792063963508</v>
      </c>
      <c r="F47" s="20">
        <v>121.94269496885796</v>
      </c>
      <c r="G47" s="20">
        <v>156.21191534799493</v>
      </c>
      <c r="H47" s="20">
        <v>97.023025906888634</v>
      </c>
      <c r="I47" s="20">
        <v>92.347485187693692</v>
      </c>
      <c r="J47" s="20">
        <v>104.25388551186728</v>
      </c>
      <c r="K47" s="20">
        <v>104.34822446499309</v>
      </c>
      <c r="L47" s="20">
        <v>105.36542660441765</v>
      </c>
      <c r="M47" s="20">
        <v>110.74671640573882</v>
      </c>
      <c r="N47" s="20">
        <v>91.564262145167916</v>
      </c>
      <c r="O47" s="20">
        <v>89.182327861305765</v>
      </c>
      <c r="P47" s="20">
        <v>95.345125807508197</v>
      </c>
      <c r="Q47" s="20">
        <v>94.61540876250892</v>
      </c>
      <c r="R47" s="20">
        <v>109.84766127710137</v>
      </c>
      <c r="S47" s="20">
        <v>225.17912406541345</v>
      </c>
      <c r="T47" s="20">
        <v>147.70253951055625</v>
      </c>
      <c r="U47" s="20">
        <v>182.0513880069073</v>
      </c>
      <c r="V47" s="20">
        <v>167.26541073664387</v>
      </c>
      <c r="W47" s="20">
        <v>294.62079451403099</v>
      </c>
      <c r="X47" s="20">
        <v>271.75773892204728</v>
      </c>
      <c r="Y47" s="20">
        <v>301.27062166188227</v>
      </c>
      <c r="Z47" s="20">
        <v>268.78228545932291</v>
      </c>
      <c r="AA47" s="20">
        <v>266.82333045607481</v>
      </c>
      <c r="AB47" s="20">
        <v>244.55199999999999</v>
      </c>
      <c r="AC47" s="20">
        <v>248.89648199999999</v>
      </c>
      <c r="AD47" s="20">
        <v>352.04296465452506</v>
      </c>
      <c r="AE47" s="20">
        <v>307.81919221160598</v>
      </c>
      <c r="AF47" s="33"/>
    </row>
    <row r="48" spans="2:32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99.853920631543005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127.38009700000001</v>
      </c>
      <c r="AD48" s="20">
        <v>0</v>
      </c>
      <c r="AE48" s="20">
        <v>0</v>
      </c>
      <c r="AF48" s="33"/>
    </row>
    <row r="49" spans="2:32">
      <c r="B49" s="5" t="s">
        <v>96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4.3758967390071888</v>
      </c>
      <c r="P49" s="20">
        <v>4.4404669474959704</v>
      </c>
      <c r="Q49" s="20">
        <v>4.4545299059510786</v>
      </c>
      <c r="R49" s="20">
        <v>4.5935032328181702</v>
      </c>
      <c r="S49" s="20">
        <v>4.6538260984245179</v>
      </c>
      <c r="T49" s="20">
        <v>4.7228684190432553</v>
      </c>
      <c r="U49" s="20">
        <v>4.7884019422162805</v>
      </c>
      <c r="V49" s="20">
        <v>4.8510584137444104</v>
      </c>
      <c r="W49" s="20">
        <v>4.9147635759506114</v>
      </c>
      <c r="X49" s="20">
        <v>4.9695490274138745</v>
      </c>
      <c r="Y49" s="20">
        <v>5.0136312229945519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33"/>
    </row>
    <row r="50" spans="2:32">
      <c r="B50" s="5" t="s">
        <v>97</v>
      </c>
      <c r="C50" s="20">
        <v>18.668403894857999</v>
      </c>
      <c r="D50" s="20">
        <v>30.907731646859425</v>
      </c>
      <c r="E50" s="20">
        <v>66.813115866810776</v>
      </c>
      <c r="F50" s="20">
        <v>54.000828057929091</v>
      </c>
      <c r="G50" s="20">
        <v>33.5642334692783</v>
      </c>
      <c r="H50" s="20">
        <v>23.324230893705323</v>
      </c>
      <c r="I50" s="20">
        <v>14.95228521437514</v>
      </c>
      <c r="J50" s="20">
        <v>15.367354873752818</v>
      </c>
      <c r="K50" s="20">
        <v>1.6649673926468023</v>
      </c>
      <c r="L50" s="20">
        <v>1.6664712518033178</v>
      </c>
      <c r="M50" s="20">
        <v>3.2962548063081023</v>
      </c>
      <c r="N50" s="20">
        <v>47.611446465718018</v>
      </c>
      <c r="O50" s="20">
        <v>87.649948838758618</v>
      </c>
      <c r="P50" s="20">
        <v>155.96092448550021</v>
      </c>
      <c r="Q50" s="20">
        <v>130.23787543437129</v>
      </c>
      <c r="R50" s="20">
        <v>161.06797719983462</v>
      </c>
      <c r="S50" s="20">
        <v>48.375323795564533</v>
      </c>
      <c r="T50" s="20">
        <v>136.40232503772896</v>
      </c>
      <c r="U50" s="20">
        <v>114.9670966880177</v>
      </c>
      <c r="V50" s="20">
        <v>164.53186724196297</v>
      </c>
      <c r="W50" s="20">
        <v>210.48933116400707</v>
      </c>
      <c r="X50" s="20">
        <v>218.34801008789913</v>
      </c>
      <c r="Y50" s="20">
        <v>148.44121679569068</v>
      </c>
      <c r="Z50" s="20">
        <v>183.60027814793378</v>
      </c>
      <c r="AA50" s="20">
        <v>143.43615128507761</v>
      </c>
      <c r="AB50" s="20">
        <v>185.80199999999999</v>
      </c>
      <c r="AC50" s="20">
        <v>97.881659999999997</v>
      </c>
      <c r="AD50" s="20">
        <v>91.912685053615959</v>
      </c>
      <c r="AE50" s="20">
        <v>25.547525623319601</v>
      </c>
      <c r="AF50" s="33"/>
    </row>
    <row r="51" spans="2:32">
      <c r="B51" s="5" t="s">
        <v>98</v>
      </c>
      <c r="C51" s="20">
        <v>0</v>
      </c>
      <c r="D51" s="20">
        <v>5.2975148885683696</v>
      </c>
      <c r="E51" s="20">
        <v>5.3465826514680153</v>
      </c>
      <c r="F51" s="20">
        <v>5.0117519862666979</v>
      </c>
      <c r="G51" s="20">
        <v>5.1870431534230033</v>
      </c>
      <c r="H51" s="20">
        <v>2.7253476684085784</v>
      </c>
      <c r="I51" s="20">
        <v>2.7453339285347784</v>
      </c>
      <c r="J51" s="20">
        <v>2.8215433374818062</v>
      </c>
      <c r="K51" s="20">
        <v>4.1320574549375326</v>
      </c>
      <c r="L51" s="20">
        <v>4.2487190981712395</v>
      </c>
      <c r="M51" s="20">
        <v>4.231692849799046</v>
      </c>
      <c r="N51" s="20">
        <v>4.125837863944958</v>
      </c>
      <c r="O51" s="20">
        <v>4.8792481846837656</v>
      </c>
      <c r="P51" s="20">
        <v>5.0418538666422803</v>
      </c>
      <c r="Q51" s="20">
        <v>4.4269874675044418</v>
      </c>
      <c r="R51" s="20">
        <v>4.0622647632029771</v>
      </c>
      <c r="S51" s="20">
        <v>5.0361288020046056</v>
      </c>
      <c r="T51" s="20">
        <v>4.7381583285610658</v>
      </c>
      <c r="U51" s="20">
        <v>4.6088302547534168</v>
      </c>
      <c r="V51" s="20">
        <v>4.6733473702047537</v>
      </c>
      <c r="W51" s="20">
        <v>4.9339348079116041</v>
      </c>
      <c r="X51" s="20">
        <v>4.6467450944811182</v>
      </c>
      <c r="Y51" s="20">
        <v>4.7144428367461959</v>
      </c>
      <c r="Z51" s="20">
        <v>4.7764478235215755</v>
      </c>
      <c r="AA51" s="20">
        <v>4.251589832120775</v>
      </c>
      <c r="AB51" s="20">
        <v>4.2469999999999999</v>
      </c>
      <c r="AC51" s="20">
        <v>4.0963620000000001</v>
      </c>
      <c r="AD51" s="20">
        <v>3.7957533456151067</v>
      </c>
      <c r="AE51" s="20">
        <v>3.66671026976615</v>
      </c>
      <c r="AF51" s="33"/>
    </row>
    <row r="52" spans="2:32">
      <c r="B52" s="5" t="s">
        <v>99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11.82223881443182</v>
      </c>
      <c r="P52" s="20">
        <v>9.2989664810983204</v>
      </c>
      <c r="Q52" s="20">
        <v>1.716642655250981</v>
      </c>
      <c r="R52" s="20">
        <v>0</v>
      </c>
      <c r="S52" s="20">
        <v>0</v>
      </c>
      <c r="T52" s="20">
        <v>0</v>
      </c>
      <c r="U52" s="20">
        <v>9.462581869243909</v>
      </c>
      <c r="V52" s="20">
        <v>6.5587913231348551</v>
      </c>
      <c r="W52" s="20">
        <v>10.227289806731941</v>
      </c>
      <c r="X52" s="20">
        <v>8.2673692610739415</v>
      </c>
      <c r="Y52" s="20">
        <v>9.7388800347548354</v>
      </c>
      <c r="Z52" s="20">
        <v>1.0122124060221931</v>
      </c>
      <c r="AA52" s="20">
        <v>18.162312611200171</v>
      </c>
      <c r="AB52" s="20">
        <v>21.082000000000001</v>
      </c>
      <c r="AC52" s="20">
        <v>27.508013999999999</v>
      </c>
      <c r="AD52" s="20">
        <v>25.124828541105561</v>
      </c>
      <c r="AE52" s="20">
        <v>29.041854876923502</v>
      </c>
      <c r="AF52" s="33"/>
    </row>
    <row r="53" spans="2:32">
      <c r="B53" s="5" t="s">
        <v>100</v>
      </c>
      <c r="C53" s="20">
        <v>1.1325752074581348</v>
      </c>
      <c r="D53" s="20">
        <v>1.7809803203368533</v>
      </c>
      <c r="E53" s="20">
        <v>2.7241754364133692</v>
      </c>
      <c r="F53" s="20">
        <v>1.9800182098289938</v>
      </c>
      <c r="G53" s="20">
        <v>3.7353946459688165</v>
      </c>
      <c r="H53" s="20">
        <v>1.8267569766888454</v>
      </c>
      <c r="I53" s="20">
        <v>3.5495270549842988</v>
      </c>
      <c r="J53" s="20">
        <v>2.6938063207965066</v>
      </c>
      <c r="K53" s="20">
        <v>4.3629136183578279</v>
      </c>
      <c r="L53" s="20">
        <v>2.8391930005044048</v>
      </c>
      <c r="M53" s="20">
        <v>3.8787885923918122</v>
      </c>
      <c r="N53" s="20">
        <v>2.8952591834874921</v>
      </c>
      <c r="O53" s="20">
        <v>4.8425126607252196</v>
      </c>
      <c r="P53" s="20">
        <v>2.9285896397992661</v>
      </c>
      <c r="Q53" s="20">
        <v>4.7755194842867041</v>
      </c>
      <c r="R53" s="20">
        <v>2.6606544844990507</v>
      </c>
      <c r="S53" s="20">
        <v>6.6387797246710543</v>
      </c>
      <c r="T53" s="20">
        <v>4.4159246287175957</v>
      </c>
      <c r="U53" s="20">
        <v>6.5762588198158065</v>
      </c>
      <c r="V53" s="20">
        <v>5.913650631207342</v>
      </c>
      <c r="W53" s="20">
        <v>9.6096271479690127</v>
      </c>
      <c r="X53" s="20">
        <v>5.1651171436242604</v>
      </c>
      <c r="Y53" s="20">
        <v>8.0316930161563036</v>
      </c>
      <c r="Z53" s="20">
        <v>6.6716288852090839</v>
      </c>
      <c r="AA53" s="20">
        <v>9.4015008719854851</v>
      </c>
      <c r="AB53" s="20">
        <v>6.306</v>
      </c>
      <c r="AC53" s="20">
        <v>8.7545509999999993</v>
      </c>
      <c r="AD53" s="20">
        <v>6.9284399441312816</v>
      </c>
      <c r="AE53" s="20">
        <v>11.199196558224401</v>
      </c>
      <c r="AF53" s="33"/>
    </row>
    <row r="54" spans="2:32">
      <c r="B54" s="5" t="s">
        <v>101</v>
      </c>
      <c r="C54" s="20">
        <v>0.39251664844334472</v>
      </c>
      <c r="D54" s="20">
        <v>0.33478506374168326</v>
      </c>
      <c r="E54" s="20">
        <v>0.41633756852893183</v>
      </c>
      <c r="F54" s="20">
        <v>0.38935102889715428</v>
      </c>
      <c r="G54" s="20">
        <v>0.42925088094939806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</row>
    <row r="55" spans="2:32">
      <c r="B55" s="8" t="s">
        <v>102</v>
      </c>
      <c r="C55" s="21">
        <f>+SUM(C47:C54)</f>
        <v>147.91689792963277</v>
      </c>
      <c r="D55" s="21">
        <f t="shared" ref="D55:AC55" si="5">+SUM(D47:D54)</f>
        <v>164.82473372427998</v>
      </c>
      <c r="E55" s="21">
        <f t="shared" si="5"/>
        <v>186.2794179195719</v>
      </c>
      <c r="F55" s="21">
        <f t="shared" si="5"/>
        <v>183.32464425177989</v>
      </c>
      <c r="G55" s="21">
        <f t="shared" si="5"/>
        <v>199.12783749761445</v>
      </c>
      <c r="H55" s="21">
        <f t="shared" si="5"/>
        <v>124.89936144569137</v>
      </c>
      <c r="I55" s="21">
        <f t="shared" si="5"/>
        <v>113.5946313855879</v>
      </c>
      <c r="J55" s="21">
        <f t="shared" si="5"/>
        <v>125.13659004389842</v>
      </c>
      <c r="K55" s="21">
        <f t="shared" si="5"/>
        <v>114.50816293093526</v>
      </c>
      <c r="L55" s="21">
        <f t="shared" si="5"/>
        <v>114.11980995489661</v>
      </c>
      <c r="M55" s="21">
        <f t="shared" si="5"/>
        <v>122.15345265423778</v>
      </c>
      <c r="N55" s="21">
        <f t="shared" si="5"/>
        <v>146.19680565831837</v>
      </c>
      <c r="O55" s="21">
        <f t="shared" si="5"/>
        <v>202.75217309891238</v>
      </c>
      <c r="P55" s="21">
        <f t="shared" si="5"/>
        <v>273.01592722804423</v>
      </c>
      <c r="Q55" s="21">
        <f t="shared" si="5"/>
        <v>340.08088434141644</v>
      </c>
      <c r="R55" s="21">
        <f t="shared" si="5"/>
        <v>282.23206095745616</v>
      </c>
      <c r="S55" s="21">
        <f t="shared" si="5"/>
        <v>289.88318248607817</v>
      </c>
      <c r="T55" s="21">
        <f t="shared" si="5"/>
        <v>297.98181592460713</v>
      </c>
      <c r="U55" s="21">
        <f t="shared" si="5"/>
        <v>322.45455758095437</v>
      </c>
      <c r="V55" s="21">
        <f t="shared" si="5"/>
        <v>353.79412571689818</v>
      </c>
      <c r="W55" s="21">
        <f t="shared" si="5"/>
        <v>534.79574101660126</v>
      </c>
      <c r="X55" s="21">
        <f t="shared" si="5"/>
        <v>513.1545295365396</v>
      </c>
      <c r="Y55" s="21">
        <f t="shared" si="5"/>
        <v>477.21048556822478</v>
      </c>
      <c r="Z55" s="21">
        <f t="shared" si="5"/>
        <v>464.84285272200947</v>
      </c>
      <c r="AA55" s="21">
        <f t="shared" si="5"/>
        <v>442.07488505645881</v>
      </c>
      <c r="AB55" s="21">
        <f t="shared" si="5"/>
        <v>461.98899999999998</v>
      </c>
      <c r="AC55" s="21">
        <f t="shared" si="5"/>
        <v>514.51716599999997</v>
      </c>
      <c r="AD55" s="21">
        <f>+SUM(AD47:AD54)</f>
        <v>479.80467153899298</v>
      </c>
      <c r="AE55" s="21">
        <f>+SUM(AE47:AE54)</f>
        <v>377.2744795398396</v>
      </c>
    </row>
    <row r="56" spans="2:32"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32">
      <c r="B57" s="7" t="s">
        <v>103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201.30211835419877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</row>
    <row r="58" spans="2:32"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32">
      <c r="B59" s="8" t="s">
        <v>104</v>
      </c>
      <c r="C59" s="21">
        <f>+C55+C45+C57</f>
        <v>960.9385870592032</v>
      </c>
      <c r="D59" s="21">
        <f t="shared" ref="D59:AC59" si="6">+D55+D45+D57</f>
        <v>1008.0250198542275</v>
      </c>
      <c r="E59" s="21">
        <f t="shared" si="6"/>
        <v>1035.6228875088839</v>
      </c>
      <c r="F59" s="21">
        <f t="shared" si="6"/>
        <v>1012.7939527077161</v>
      </c>
      <c r="G59" s="21">
        <f t="shared" si="6"/>
        <v>1059.7201827081694</v>
      </c>
      <c r="H59" s="21">
        <f t="shared" si="6"/>
        <v>875.55283852569767</v>
      </c>
      <c r="I59" s="21">
        <f t="shared" si="6"/>
        <v>936.98833119985795</v>
      </c>
      <c r="J59" s="21">
        <f t="shared" si="6"/>
        <v>931.76826565540955</v>
      </c>
      <c r="K59" s="21">
        <f t="shared" si="6"/>
        <v>1018.8851134490844</v>
      </c>
      <c r="L59" s="21">
        <f t="shared" si="6"/>
        <v>1028.1983435277127</v>
      </c>
      <c r="M59" s="21">
        <f t="shared" si="6"/>
        <v>1108.3926528236016</v>
      </c>
      <c r="N59" s="21">
        <f t="shared" si="6"/>
        <v>1111.83238521064</v>
      </c>
      <c r="O59" s="21">
        <f t="shared" si="6"/>
        <v>1209.192557078097</v>
      </c>
      <c r="P59" s="21">
        <f t="shared" si="6"/>
        <v>1272.917501688074</v>
      </c>
      <c r="Q59" s="21">
        <f t="shared" si="6"/>
        <v>1128.3086435089078</v>
      </c>
      <c r="R59" s="21">
        <f t="shared" si="6"/>
        <v>986.5174872705785</v>
      </c>
      <c r="S59" s="21">
        <f t="shared" si="6"/>
        <v>1373.915669836731</v>
      </c>
      <c r="T59" s="21">
        <f t="shared" si="6"/>
        <v>1308.5878200986347</v>
      </c>
      <c r="U59" s="21">
        <f t="shared" si="6"/>
        <v>1290.1505689988144</v>
      </c>
      <c r="V59" s="21">
        <f t="shared" si="6"/>
        <v>1289.8958164783112</v>
      </c>
      <c r="W59" s="21">
        <f t="shared" si="6"/>
        <v>1747.2749447343781</v>
      </c>
      <c r="X59" s="21">
        <f t="shared" si="6"/>
        <v>1659.3876173990338</v>
      </c>
      <c r="Y59" s="21">
        <f t="shared" si="6"/>
        <v>1744.569409664394</v>
      </c>
      <c r="Z59" s="21">
        <f t="shared" si="6"/>
        <v>1920.6209875076167</v>
      </c>
      <c r="AA59" s="21">
        <f t="shared" si="6"/>
        <v>1644.9694364683705</v>
      </c>
      <c r="AB59" s="21">
        <f t="shared" si="6"/>
        <v>1747.2929999999999</v>
      </c>
      <c r="AC59" s="34">
        <f t="shared" si="6"/>
        <v>1896.0326610069296</v>
      </c>
      <c r="AD59" s="34">
        <f>+AD55+AD45+AD57</f>
        <v>1833.0207840654709</v>
      </c>
      <c r="AE59" s="34">
        <f>+AE55+AE45+AE57</f>
        <v>1758.4179034616197</v>
      </c>
    </row>
    <row r="60" spans="2:32">
      <c r="B60" s="15" t="s">
        <v>105</v>
      </c>
      <c r="C60" s="28">
        <f>+C59+C36</f>
        <v>1128.5513886648041</v>
      </c>
      <c r="D60" s="28">
        <f t="shared" ref="D60:AC60" si="7">+D59+D36</f>
        <v>1176.3848011242242</v>
      </c>
      <c r="E60" s="28">
        <f t="shared" si="7"/>
        <v>1241.7014359553682</v>
      </c>
      <c r="F60" s="28">
        <f t="shared" si="7"/>
        <v>1197.5555857592474</v>
      </c>
      <c r="G60" s="28">
        <f t="shared" si="7"/>
        <v>1251.2204311880002</v>
      </c>
      <c r="H60" s="28">
        <f t="shared" si="7"/>
        <v>961.2232036878795</v>
      </c>
      <c r="I60" s="28">
        <f t="shared" si="7"/>
        <v>1031.2714521138921</v>
      </c>
      <c r="J60" s="28">
        <f t="shared" si="7"/>
        <v>1026.7297603366965</v>
      </c>
      <c r="K60" s="28">
        <f t="shared" si="7"/>
        <v>1145.7778811756391</v>
      </c>
      <c r="L60" s="28">
        <f t="shared" si="7"/>
        <v>1158.7181754535482</v>
      </c>
      <c r="M60" s="28">
        <f t="shared" si="7"/>
        <v>1261.8399827150315</v>
      </c>
      <c r="N60" s="28">
        <f t="shared" si="7"/>
        <v>1272.5418993990634</v>
      </c>
      <c r="O60" s="28">
        <f t="shared" si="7"/>
        <v>1402.9453150424417</v>
      </c>
      <c r="P60" s="28">
        <f t="shared" si="7"/>
        <v>1492.633861827602</v>
      </c>
      <c r="Q60" s="28">
        <f t="shared" si="7"/>
        <v>1314.6378395640411</v>
      </c>
      <c r="R60" s="28">
        <f t="shared" si="7"/>
        <v>1157.5525343028057</v>
      </c>
      <c r="S60" s="28">
        <f t="shared" si="7"/>
        <v>1584.7264966621758</v>
      </c>
      <c r="T60" s="28">
        <f t="shared" si="7"/>
        <v>1518.5914156722581</v>
      </c>
      <c r="U60" s="28">
        <f t="shared" si="7"/>
        <v>1491.1692964514796</v>
      </c>
      <c r="V60" s="28">
        <f t="shared" si="7"/>
        <v>1486.9957163666952</v>
      </c>
      <c r="W60" s="28">
        <f t="shared" si="7"/>
        <v>1818.609291926804</v>
      </c>
      <c r="X60" s="28">
        <f t="shared" si="7"/>
        <v>1721.9929960176344</v>
      </c>
      <c r="Y60" s="28">
        <f t="shared" si="7"/>
        <v>1816.296644819734</v>
      </c>
      <c r="Z60" s="28">
        <f t="shared" si="7"/>
        <v>2019.6912810013989</v>
      </c>
      <c r="AA60" s="28">
        <f t="shared" si="7"/>
        <v>1742.8275230327476</v>
      </c>
      <c r="AB60" s="28">
        <f t="shared" si="7"/>
        <v>1874.943</v>
      </c>
      <c r="AC60" s="35">
        <f t="shared" si="7"/>
        <v>2008.0327440069295</v>
      </c>
      <c r="AD60" s="35">
        <f>+AD59+AD36</f>
        <v>1908.5119799065544</v>
      </c>
      <c r="AE60" s="35">
        <f>+AE59+AE36</f>
        <v>1815.6171091456586</v>
      </c>
    </row>
    <row r="61" spans="2:3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2">
      <c r="B62" s="5" t="s">
        <v>55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2">
      <c r="B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>
      <c r="B65" s="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>
      <c r="B66" s="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7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F53"/>
  <sheetViews>
    <sheetView tabSelected="1" zoomScale="120" zoomScaleNormal="120" workbookViewId="0">
      <pane xSplit="2" topLeftCell="F1" activePane="topRight" state="frozen"/>
      <selection pane="topRight" activeCell="Z24" sqref="Z24"/>
    </sheetView>
  </sheetViews>
  <sheetFormatPr defaultColWidth="9.28515625" defaultRowHeight="15"/>
  <cols>
    <col min="1" max="1" width="3.7109375" style="2" customWidth="1"/>
    <col min="2" max="2" width="47.7109375" style="2" customWidth="1"/>
    <col min="3" max="22" width="9.28515625" style="2" customWidth="1"/>
    <col min="23" max="23" width="6.85546875" style="2" customWidth="1"/>
    <col min="24" max="24" width="6.85546875" style="2" bestFit="1" customWidth="1"/>
    <col min="25" max="27" width="9.28515625" style="2"/>
    <col min="28" max="28" width="10" style="2" bestFit="1" customWidth="1"/>
    <col min="29" max="16384" width="9.28515625" style="2"/>
  </cols>
  <sheetData>
    <row r="2" spans="2:32" ht="22.5">
      <c r="B2" s="1" t="s">
        <v>106</v>
      </c>
    </row>
    <row r="3" spans="2:32" ht="6" customHeight="1"/>
    <row r="4" spans="2:32" ht="15.75" thickBot="1">
      <c r="B4" s="3" t="s">
        <v>1</v>
      </c>
      <c r="C4" s="4" t="s">
        <v>2</v>
      </c>
      <c r="D4" s="4" t="s">
        <v>107</v>
      </c>
      <c r="E4" s="4" t="s">
        <v>4</v>
      </c>
      <c r="F4" s="4" t="s">
        <v>108</v>
      </c>
      <c r="G4" s="4" t="s">
        <v>109</v>
      </c>
      <c r="H4" s="4" t="s">
        <v>110</v>
      </c>
      <c r="I4" s="4" t="s">
        <v>111</v>
      </c>
      <c r="J4" s="4" t="s">
        <v>9</v>
      </c>
      <c r="K4" s="4" t="s">
        <v>112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147</v>
      </c>
      <c r="AB4" s="4" t="s">
        <v>148</v>
      </c>
      <c r="AC4" s="4" t="s">
        <v>149</v>
      </c>
      <c r="AD4" s="4" t="s">
        <v>29</v>
      </c>
    </row>
    <row r="5" spans="2:32">
      <c r="B5" s="5" t="s">
        <v>46</v>
      </c>
      <c r="C5" s="12">
        <v>16.574355589379813</v>
      </c>
      <c r="D5" s="12">
        <v>35.939893015824879</v>
      </c>
      <c r="E5" s="12">
        <v>0.16473082822379448</v>
      </c>
      <c r="F5" s="12">
        <v>-3.8324958731200423</v>
      </c>
      <c r="G5" s="12">
        <v>-97.921729048877921</v>
      </c>
      <c r="H5" s="12">
        <v>-18.705356841019604</v>
      </c>
      <c r="I5" s="12">
        <v>-57.774196613702472</v>
      </c>
      <c r="J5" s="12">
        <v>45.454484655283508</v>
      </c>
      <c r="K5" s="12">
        <v>7.3927511019264829</v>
      </c>
      <c r="L5" s="12">
        <v>103.18532983860483</v>
      </c>
      <c r="M5" s="12">
        <v>60.072523648615807</v>
      </c>
      <c r="N5" s="12">
        <v>74.990061285996859</v>
      </c>
      <c r="O5" s="12">
        <v>145.44657992896359</v>
      </c>
      <c r="P5" s="12">
        <v>56.538680708742824</v>
      </c>
      <c r="Q5" s="12">
        <v>73.840545447635918</v>
      </c>
      <c r="R5" s="12">
        <v>64.670948243240858</v>
      </c>
      <c r="S5" s="12">
        <v>109.50942045284175</v>
      </c>
      <c r="T5" s="12">
        <v>36.559992642056997</v>
      </c>
      <c r="U5" s="12">
        <v>43.917413701629116</v>
      </c>
      <c r="V5" s="12">
        <v>-80.58277709035616</v>
      </c>
      <c r="W5" s="12">
        <v>102.71212737458698</v>
      </c>
      <c r="X5" s="12">
        <v>57.101382366944463</v>
      </c>
      <c r="Y5" s="12">
        <v>202.36971939707433</v>
      </c>
      <c r="Z5" s="12">
        <v>63.731328137193941</v>
      </c>
      <c r="AA5" s="12">
        <v>122.127</v>
      </c>
      <c r="AB5" s="12">
        <v>4.683935</v>
      </c>
      <c r="AC5" s="12">
        <v>-99.606887520677589</v>
      </c>
      <c r="AD5" s="12">
        <v>-60.078191824057697</v>
      </c>
    </row>
    <row r="6" spans="2:32">
      <c r="B6" s="5" t="s">
        <v>113</v>
      </c>
      <c r="C6" s="23">
        <v>0</v>
      </c>
      <c r="D6" s="23">
        <v>0.1842181360235251</v>
      </c>
      <c r="E6" s="23">
        <v>-5.6059013057330036</v>
      </c>
      <c r="F6" s="23">
        <v>-13.56142387741354</v>
      </c>
      <c r="G6" s="23">
        <v>-5.2505833117325826</v>
      </c>
      <c r="H6" s="23">
        <v>-9.9287529924647533</v>
      </c>
      <c r="I6" s="23">
        <v>16.86158420661906</v>
      </c>
      <c r="J6" s="23">
        <v>18.208381000293276</v>
      </c>
      <c r="K6" s="23">
        <v>11.405637496145928</v>
      </c>
      <c r="L6" s="23">
        <v>23.215913866751933</v>
      </c>
      <c r="M6" s="23">
        <v>2.0828484837055568</v>
      </c>
      <c r="N6" s="23">
        <v>5.26209367112358</v>
      </c>
      <c r="O6" s="23">
        <v>-21.898775287050615</v>
      </c>
      <c r="P6" s="23">
        <v>-41.058247616943945</v>
      </c>
      <c r="Q6" s="23">
        <v>-50.933214313540503</v>
      </c>
      <c r="R6" s="23">
        <v>-117.8922851736736</v>
      </c>
      <c r="S6" s="23">
        <v>-16.270407370669073</v>
      </c>
      <c r="T6" s="23">
        <v>-31.1328106454805</v>
      </c>
      <c r="U6" s="23">
        <v>-26.347863675810427</v>
      </c>
      <c r="V6" s="23">
        <v>-44.04985604382793</v>
      </c>
      <c r="W6" s="23">
        <v>-67.44112962340256</v>
      </c>
      <c r="X6" s="23">
        <v>-132.03057813849151</v>
      </c>
      <c r="Y6" s="23">
        <v>-32.613686182060199</v>
      </c>
      <c r="Z6" s="23">
        <v>-61.140641452109541</v>
      </c>
      <c r="AA6" s="23">
        <v>-49.69</v>
      </c>
      <c r="AB6" s="23">
        <v>-107.52619900000001</v>
      </c>
      <c r="AC6" s="23">
        <v>-11.110015270841089</v>
      </c>
      <c r="AD6" s="23">
        <v>-12.117077444479101</v>
      </c>
    </row>
    <row r="7" spans="2:32">
      <c r="B7" s="5" t="s">
        <v>37</v>
      </c>
      <c r="C7" s="23">
        <v>21.0074843780828</v>
      </c>
      <c r="D7" s="23">
        <v>21.304774666380141</v>
      </c>
      <c r="E7" s="23">
        <v>19.974295730510235</v>
      </c>
      <c r="F7" s="23">
        <v>17.833859271834879</v>
      </c>
      <c r="G7" s="23">
        <v>19.200457398487714</v>
      </c>
      <c r="H7" s="23">
        <v>19.194406419193555</v>
      </c>
      <c r="I7" s="23">
        <v>16.093304570540045</v>
      </c>
      <c r="J7" s="23">
        <v>19.839386356731296</v>
      </c>
      <c r="K7" s="23">
        <v>20.230934847463704</v>
      </c>
      <c r="L7" s="23">
        <v>17.197899137090658</v>
      </c>
      <c r="M7" s="23">
        <v>20.471041519222673</v>
      </c>
      <c r="N7" s="23">
        <v>20.308625731899685</v>
      </c>
      <c r="O7" s="23">
        <v>17.830435101482141</v>
      </c>
      <c r="P7" s="23">
        <v>17.564248463924873</v>
      </c>
      <c r="Q7" s="23">
        <v>17.637082675783631</v>
      </c>
      <c r="R7" s="23">
        <v>26.533276459026467</v>
      </c>
      <c r="S7" s="23">
        <v>31.972387946373193</v>
      </c>
      <c r="T7" s="23">
        <v>33.840606039566353</v>
      </c>
      <c r="U7" s="23">
        <v>40.604584803836225</v>
      </c>
      <c r="V7" s="23">
        <v>53.586983247958081</v>
      </c>
      <c r="W7" s="23">
        <v>73.970823505448593</v>
      </c>
      <c r="X7" s="23">
        <v>66.437278857233039</v>
      </c>
      <c r="Y7" s="23">
        <v>66.059334516659177</v>
      </c>
      <c r="Z7" s="23">
        <v>61.74569777061464</v>
      </c>
      <c r="AA7" s="23">
        <v>57.262999999999998</v>
      </c>
      <c r="AB7" s="23">
        <v>58.291665000000002</v>
      </c>
      <c r="AC7" s="23">
        <v>63.638297969498332</v>
      </c>
      <c r="AD7" s="23">
        <v>46.228736516723401</v>
      </c>
    </row>
    <row r="8" spans="2:32">
      <c r="B8" s="5" t="s">
        <v>38</v>
      </c>
      <c r="C8" s="23">
        <v>6.2539008112263614</v>
      </c>
      <c r="D8" s="23">
        <v>4.9753868589062771</v>
      </c>
      <c r="E8" s="23">
        <v>9.4262444062087048E-8</v>
      </c>
      <c r="F8" s="23">
        <v>0.9585301426016799</v>
      </c>
      <c r="G8" s="23">
        <v>66.994594849682642</v>
      </c>
      <c r="H8" s="23">
        <v>29.783142960178811</v>
      </c>
      <c r="I8" s="23">
        <v>62.703453152388768</v>
      </c>
      <c r="J8" s="23">
        <v>-12.958849786392795</v>
      </c>
      <c r="K8" s="23">
        <v>0</v>
      </c>
      <c r="L8" s="23">
        <v>-87.310034931941516</v>
      </c>
      <c r="M8" s="23">
        <v>0</v>
      </c>
      <c r="N8" s="23">
        <v>42.066675322730838</v>
      </c>
      <c r="O8" s="23">
        <v>-40.976435738065319</v>
      </c>
      <c r="P8" s="23">
        <v>1.9651275974984097E-8</v>
      </c>
      <c r="Q8" s="23">
        <v>60.967216849623732</v>
      </c>
      <c r="R8" s="23">
        <v>24.658844098841787</v>
      </c>
      <c r="S8" s="23">
        <v>9.2266672270290382</v>
      </c>
      <c r="T8" s="23">
        <v>28.029157132055744</v>
      </c>
      <c r="U8" s="23">
        <v>45.292212477404313</v>
      </c>
      <c r="V8" s="23">
        <v>173.18552558288991</v>
      </c>
      <c r="W8" s="23">
        <v>15.044711786358112</v>
      </c>
      <c r="X8" s="23">
        <v>24.838567775628036</v>
      </c>
      <c r="Y8" s="23">
        <v>-81.323417976837163</v>
      </c>
      <c r="Z8" s="23">
        <v>0</v>
      </c>
      <c r="AA8" s="23">
        <v>11.941000000000001</v>
      </c>
      <c r="AB8" s="23">
        <v>32.08446</v>
      </c>
      <c r="AC8" s="23">
        <v>150.69259844102507</v>
      </c>
      <c r="AD8" s="23">
        <v>61.517175328526399</v>
      </c>
    </row>
    <row r="9" spans="2:32">
      <c r="B9" s="5" t="s">
        <v>114</v>
      </c>
      <c r="C9" s="23">
        <v>0</v>
      </c>
      <c r="D9" s="23">
        <v>0</v>
      </c>
      <c r="E9" s="23">
        <v>0</v>
      </c>
      <c r="F9" s="23">
        <v>0</v>
      </c>
      <c r="G9" s="23">
        <v>-9.5105858033563653E-2</v>
      </c>
      <c r="H9" s="23">
        <v>-0.27601740456025048</v>
      </c>
      <c r="I9" s="23">
        <v>0.43930101414908923</v>
      </c>
      <c r="J9" s="25">
        <v>0</v>
      </c>
      <c r="K9" s="23">
        <v>10.358509128736852</v>
      </c>
      <c r="L9" s="23">
        <v>9.3831691871101324</v>
      </c>
      <c r="M9" s="23">
        <v>0.15159941537372709</v>
      </c>
      <c r="N9" s="23">
        <v>1.932106433809178</v>
      </c>
      <c r="O9" s="23">
        <v>7.3301700234909788</v>
      </c>
      <c r="P9" s="23">
        <v>-0.15550831225341349</v>
      </c>
      <c r="Q9" s="23">
        <v>-9.3878903953877136E-5</v>
      </c>
      <c r="R9" s="23">
        <v>7.7064475220544866</v>
      </c>
      <c r="S9" s="23">
        <v>0.44096979760866467</v>
      </c>
      <c r="T9" s="23">
        <v>1.5943234994875554E-2</v>
      </c>
      <c r="U9" s="23">
        <v>2.5386534052132524E-3</v>
      </c>
      <c r="V9" s="23">
        <v>-5.7529574441946376E-4</v>
      </c>
      <c r="W9" s="23">
        <v>6.1020905009876577E-3</v>
      </c>
      <c r="X9" s="23">
        <v>15.671612953025058</v>
      </c>
      <c r="Y9" s="23">
        <v>4.7764601982801863E-3</v>
      </c>
      <c r="Z9" s="23">
        <v>0</v>
      </c>
      <c r="AA9" s="23">
        <v>5.1689999999999996</v>
      </c>
      <c r="AB9" s="23">
        <v>7.678458</v>
      </c>
      <c r="AC9" s="23">
        <v>-5.3577603054329677E-5</v>
      </c>
      <c r="AD9" s="23">
        <v>-0.50112830200886305</v>
      </c>
    </row>
    <row r="10" spans="2:32">
      <c r="B10" s="5" t="s">
        <v>115</v>
      </c>
      <c r="C10" s="23">
        <v>0.46365067752002992</v>
      </c>
      <c r="D10" s="23">
        <v>0.46525396822003867</v>
      </c>
      <c r="E10" s="23">
        <v>0.45395542535894001</v>
      </c>
      <c r="F10" s="23">
        <v>0.44617685596032369</v>
      </c>
      <c r="G10" s="23">
        <v>8.2311350174384457E-2</v>
      </c>
      <c r="H10" s="23">
        <v>7.7824597367264603E-2</v>
      </c>
      <c r="I10" s="23">
        <v>8.4840185988733413E-2</v>
      </c>
      <c r="J10" s="23">
        <v>8.5857043750392895E-2</v>
      </c>
      <c r="K10" s="23">
        <v>0.14780957928235847</v>
      </c>
      <c r="L10" s="23">
        <v>0.15043150490807547</v>
      </c>
      <c r="M10" s="23">
        <v>0.14365066272533666</v>
      </c>
      <c r="N10" s="23">
        <v>0.14439127217528297</v>
      </c>
      <c r="O10" s="23">
        <v>0.10608552103388651</v>
      </c>
      <c r="P10" s="23">
        <v>0.23122920480458628</v>
      </c>
      <c r="Q10" s="23">
        <v>0.35530822678976653</v>
      </c>
      <c r="R10" s="23">
        <v>0.50132740084124239</v>
      </c>
      <c r="S10" s="23">
        <v>0.31179504280599923</v>
      </c>
      <c r="T10" s="23">
        <v>0.34948043681892493</v>
      </c>
      <c r="U10" s="23">
        <v>0.5762160408600504</v>
      </c>
      <c r="V10" s="23">
        <v>0.8251437640957342</v>
      </c>
      <c r="W10" s="23">
        <v>2.9857969124051986</v>
      </c>
      <c r="X10" s="23">
        <v>3.1511500150031613</v>
      </c>
      <c r="Y10" s="23">
        <v>3.1793908678262466</v>
      </c>
      <c r="Z10" s="23">
        <v>2.8432927058464292</v>
      </c>
      <c r="AA10" s="23">
        <v>2.9750000000000001</v>
      </c>
      <c r="AB10" s="23">
        <v>3.8724959999999999</v>
      </c>
      <c r="AC10" s="23">
        <v>3.9609224443324984</v>
      </c>
      <c r="AD10" s="23">
        <v>3.9752265188421698</v>
      </c>
    </row>
    <row r="11" spans="2:32">
      <c r="B11" s="5" t="s">
        <v>116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-0.43259373431421499</v>
      </c>
      <c r="O11" s="23">
        <v>-0.51799841450719464</v>
      </c>
      <c r="P11" s="23">
        <v>-1.3664950235444158</v>
      </c>
      <c r="Q11" s="23">
        <v>-0.51454010226065605</v>
      </c>
      <c r="R11" s="23">
        <v>4.6920585866773125E-3</v>
      </c>
      <c r="S11" s="23">
        <v>-1.0363329931129536E-2</v>
      </c>
      <c r="T11" s="23">
        <v>-1.6838357877494858</v>
      </c>
      <c r="U11" s="23">
        <v>-0.53899525648064051</v>
      </c>
      <c r="V11" s="23">
        <v>-0.15606534340911424</v>
      </c>
      <c r="W11" s="23">
        <v>-0.45031549344645128</v>
      </c>
      <c r="X11" s="23">
        <v>-0.48093386599329496</v>
      </c>
      <c r="Y11" s="23">
        <v>-0.45502567422933693</v>
      </c>
      <c r="Z11" s="23">
        <v>-0.84858558681431018</v>
      </c>
      <c r="AA11" s="23">
        <v>-7.1999999999999995E-2</v>
      </c>
      <c r="AB11" s="23">
        <v>-0.52950299999999995</v>
      </c>
      <c r="AC11" s="23">
        <v>0.12218699240817525</v>
      </c>
      <c r="AD11" s="23">
        <v>-1.8261017151859401E-2</v>
      </c>
    </row>
    <row r="12" spans="2:32">
      <c r="B12" s="5" t="s">
        <v>117</v>
      </c>
      <c r="C12" s="23">
        <v>0</v>
      </c>
      <c r="D12" s="23">
        <v>0</v>
      </c>
      <c r="E12" s="23">
        <v>0</v>
      </c>
      <c r="F12" s="23">
        <v>-2.0916669828322276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-4.435264318546845</v>
      </c>
      <c r="AA12" s="23">
        <v>-0.11</v>
      </c>
      <c r="AB12" s="23">
        <v>2.8024E-2</v>
      </c>
      <c r="AC12" s="23">
        <v>-0.46355225517740167</v>
      </c>
      <c r="AD12" s="23">
        <v>-0.30043006620781798</v>
      </c>
    </row>
    <row r="13" spans="2:32">
      <c r="B13" s="5" t="s">
        <v>118</v>
      </c>
      <c r="C13" s="23">
        <v>6.3435225421821748</v>
      </c>
      <c r="D13" s="23">
        <v>6.4251260907247207</v>
      </c>
      <c r="E13" s="23">
        <v>8.2143970574524765</v>
      </c>
      <c r="F13" s="23">
        <v>12.646760681860815</v>
      </c>
      <c r="G13" s="23">
        <v>4.7735636015675418</v>
      </c>
      <c r="H13" s="23">
        <v>8.1721473171002224</v>
      </c>
      <c r="I13" s="23">
        <v>1.913767174941571</v>
      </c>
      <c r="J13" s="23">
        <v>2.5033940599588598</v>
      </c>
      <c r="K13" s="23">
        <v>1.3530843280107587</v>
      </c>
      <c r="L13" s="23">
        <v>2.2106390062674204</v>
      </c>
      <c r="M13" s="23">
        <v>2.0417161440777649</v>
      </c>
      <c r="N13" s="23">
        <v>5.3187876507506822</v>
      </c>
      <c r="O13" s="23">
        <v>5.706629432139704</v>
      </c>
      <c r="P13" s="23">
        <v>5.1354495692775162</v>
      </c>
      <c r="Q13" s="23">
        <v>5.0973759148616642</v>
      </c>
      <c r="R13" s="23">
        <v>2.2252554224880208</v>
      </c>
      <c r="S13" s="23">
        <v>2.071692230808988</v>
      </c>
      <c r="T13" s="23">
        <v>1.7147537065820455</v>
      </c>
      <c r="U13" s="23">
        <v>1.2868740629914521</v>
      </c>
      <c r="V13" s="23">
        <v>3.058965086467115</v>
      </c>
      <c r="W13" s="23">
        <v>3.1043106209706735</v>
      </c>
      <c r="X13" s="23">
        <v>4.0652362171163086</v>
      </c>
      <c r="Y13" s="23">
        <v>4.6542251232817131</v>
      </c>
      <c r="Z13" s="23">
        <v>3.9286907641548603</v>
      </c>
      <c r="AA13" s="23">
        <v>2.6989999999999998</v>
      </c>
      <c r="AB13" s="23">
        <v>3.5369640000000002</v>
      </c>
      <c r="AC13" s="23">
        <v>0.6430068174377559</v>
      </c>
      <c r="AD13" s="23">
        <v>0.47729800454092097</v>
      </c>
      <c r="AF13" s="12"/>
    </row>
    <row r="14" spans="2:32">
      <c r="B14" s="5" t="s">
        <v>119</v>
      </c>
      <c r="C14" s="23">
        <v>0</v>
      </c>
      <c r="D14" s="23">
        <v>0</v>
      </c>
      <c r="E14" s="23">
        <v>0</v>
      </c>
      <c r="F14" s="23">
        <v>0</v>
      </c>
      <c r="G14" s="23">
        <v>1.1221324669139481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4.508057245156758E-3</v>
      </c>
      <c r="O14" s="23">
        <v>7.1703235557710965E-2</v>
      </c>
      <c r="P14" s="23">
        <v>-8.5072512206655168E-2</v>
      </c>
      <c r="Q14" s="23">
        <v>2.3692260434693455E-2</v>
      </c>
      <c r="R14" s="23">
        <v>2.3237287705457348E-2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-8.8505497347362683E-2</v>
      </c>
      <c r="Z14" s="23">
        <v>-0.27911013792427042</v>
      </c>
      <c r="AA14" s="23">
        <v>0</v>
      </c>
      <c r="AB14" s="23">
        <v>0</v>
      </c>
      <c r="AC14" s="23">
        <v>7.5264958864298154E-2</v>
      </c>
      <c r="AD14" s="23">
        <v>-4.6421244277261697E-3</v>
      </c>
      <c r="AE14" s="45"/>
      <c r="AF14" s="46"/>
    </row>
    <row r="15" spans="2:32">
      <c r="B15" s="5" t="s">
        <v>120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-1.2150664693167759</v>
      </c>
      <c r="S15" s="23">
        <v>1.5275322530779396</v>
      </c>
      <c r="T15" s="23">
        <v>-1.6760845618473645</v>
      </c>
      <c r="U15" s="23">
        <v>3.7074526538829153</v>
      </c>
      <c r="V15" s="23">
        <v>-2.3652742014305126</v>
      </c>
      <c r="W15" s="23">
        <v>0.86358695287879517</v>
      </c>
      <c r="X15" s="23">
        <v>-5.6045562490615284</v>
      </c>
      <c r="Y15" s="23">
        <v>2.1000785687138332</v>
      </c>
      <c r="Z15" s="23">
        <v>-0.12643916166780769</v>
      </c>
      <c r="AA15" s="23">
        <v>0.20699999999999999</v>
      </c>
      <c r="AB15" s="23">
        <v>-2.7988879999999998</v>
      </c>
      <c r="AC15" s="23">
        <v>0.9908135165510018</v>
      </c>
      <c r="AD15" s="23">
        <v>0.47862706796312798</v>
      </c>
    </row>
    <row r="16" spans="2:32">
      <c r="B16" s="5" t="s">
        <v>121</v>
      </c>
      <c r="C16" s="23">
        <v>18.486490143521547</v>
      </c>
      <c r="D16" s="23">
        <v>17.848075321900186</v>
      </c>
      <c r="E16" s="23">
        <v>25.172940510093813</v>
      </c>
      <c r="F16" s="23">
        <v>-11.180086160708193</v>
      </c>
      <c r="G16" s="23">
        <v>-0.11604063022827089</v>
      </c>
      <c r="H16" s="23">
        <v>0.48053017717890351</v>
      </c>
      <c r="I16" s="23">
        <v>3.9976599881003749</v>
      </c>
      <c r="J16" s="23">
        <v>-6.1992361553401398</v>
      </c>
      <c r="K16" s="23">
        <v>-0.90955766613975275</v>
      </c>
      <c r="L16" s="23">
        <v>-1.8019335030240506</v>
      </c>
      <c r="M16" s="23">
        <v>-20.196562399169263</v>
      </c>
      <c r="N16" s="23">
        <v>-41.864961163188426</v>
      </c>
      <c r="O16" s="23">
        <v>5.4947685713531653</v>
      </c>
      <c r="P16" s="23">
        <v>4.1117157558716944</v>
      </c>
      <c r="Q16" s="23">
        <v>-26.280254951283322</v>
      </c>
      <c r="R16" s="23">
        <v>-61.262958236659074</v>
      </c>
      <c r="S16" s="23">
        <v>52.438304954516127</v>
      </c>
      <c r="T16" s="23">
        <v>17.755166824404199</v>
      </c>
      <c r="U16" s="23">
        <v>-20.355640184024214</v>
      </c>
      <c r="V16" s="23">
        <v>-4.1762768783497348</v>
      </c>
      <c r="W16" s="23">
        <v>-65.553020849933759</v>
      </c>
      <c r="X16" s="23">
        <v>14.570925886549034</v>
      </c>
      <c r="Y16" s="23">
        <v>-3.4036033759496873</v>
      </c>
      <c r="Z16" s="23">
        <v>-25.581283740361268</v>
      </c>
      <c r="AA16" s="23">
        <v>38.122999999999998</v>
      </c>
      <c r="AB16" s="23">
        <v>18.858688000000001</v>
      </c>
      <c r="AC16" s="23">
        <v>-11.985002549050389</v>
      </c>
      <c r="AD16" s="23">
        <v>9.7320178849043604</v>
      </c>
    </row>
    <row r="17" spans="2:30">
      <c r="B17" s="5" t="s">
        <v>122</v>
      </c>
      <c r="C17" s="23">
        <v>-3.7486415912592399</v>
      </c>
      <c r="D17" s="23">
        <v>-13.1862739957943</v>
      </c>
      <c r="E17" s="23">
        <v>15.457258681105875</v>
      </c>
      <c r="F17" s="23">
        <v>37.80541990120868</v>
      </c>
      <c r="G17" s="23">
        <v>-41.713933628857582</v>
      </c>
      <c r="H17" s="23">
        <v>-7.4373029710599701</v>
      </c>
      <c r="I17" s="23">
        <v>6.0478496098738503</v>
      </c>
      <c r="J17" s="23">
        <v>-6.7894498458707497</v>
      </c>
      <c r="K17" s="23">
        <v>-2.3192845209263084</v>
      </c>
      <c r="L17" s="23">
        <v>8.5205113466196583</v>
      </c>
      <c r="M17" s="23">
        <v>-19.932623609380396</v>
      </c>
      <c r="N17" s="23">
        <v>3.3020606637104226</v>
      </c>
      <c r="O17" s="23">
        <v>0.90485520998130176</v>
      </c>
      <c r="P17" s="23">
        <v>5.9916946670222133</v>
      </c>
      <c r="Q17" s="23">
        <v>29.924673511119316</v>
      </c>
      <c r="R17" s="23">
        <v>104.34010163582936</v>
      </c>
      <c r="S17" s="23">
        <v>-70.558357366685911</v>
      </c>
      <c r="T17" s="23">
        <v>44.100066057475324</v>
      </c>
      <c r="U17" s="23">
        <v>-19.509583099483471</v>
      </c>
      <c r="V17" s="23">
        <v>48.54651546852773</v>
      </c>
      <c r="W17" s="23">
        <v>52.037621012699738</v>
      </c>
      <c r="X17" s="23">
        <v>19.015747136189805</v>
      </c>
      <c r="Y17" s="23">
        <v>-23.744765334674586</v>
      </c>
      <c r="Z17" s="23">
        <v>16.454246078950831</v>
      </c>
      <c r="AA17" s="23">
        <f>-40.009+2.105</f>
        <v>-37.904000000000003</v>
      </c>
      <c r="AB17" s="23">
        <f>-6.585177+-7.248</f>
        <v>-13.833176999999999</v>
      </c>
      <c r="AC17" s="23">
        <v>76.374147716763204</v>
      </c>
      <c r="AD17" s="23">
        <v>-32.100303856902102</v>
      </c>
    </row>
    <row r="18" spans="2:30">
      <c r="B18" s="5" t="s">
        <v>123</v>
      </c>
      <c r="C18" s="23">
        <v>-3.1285439277113465</v>
      </c>
      <c r="D18" s="23">
        <v>-2.6630890655150998</v>
      </c>
      <c r="E18" s="23">
        <v>17.725733997535887</v>
      </c>
      <c r="F18" s="23">
        <v>-11.632141806502055</v>
      </c>
      <c r="G18" s="23">
        <v>43.941498717969857</v>
      </c>
      <c r="H18" s="23">
        <v>-20.289516348636283</v>
      </c>
      <c r="I18" s="23">
        <v>-9.3709704765410322</v>
      </c>
      <c r="J18" s="23">
        <v>-29.959015738688596</v>
      </c>
      <c r="K18" s="23">
        <v>0.263528857377473</v>
      </c>
      <c r="L18" s="23">
        <v>1.0255541229684149</v>
      </c>
      <c r="M18" s="23">
        <v>8.8586739861879469</v>
      </c>
      <c r="N18" s="23">
        <v>4.0610231543634709</v>
      </c>
      <c r="O18" s="23">
        <v>1.644841996267024</v>
      </c>
      <c r="P18" s="23">
        <v>27.459859627765319</v>
      </c>
      <c r="Q18" s="23">
        <v>8.30202969696205</v>
      </c>
      <c r="R18" s="23">
        <v>-11.989912521838084</v>
      </c>
      <c r="S18" s="23">
        <v>8.1512817701368618</v>
      </c>
      <c r="T18" s="23">
        <v>3.1563893981784226</v>
      </c>
      <c r="U18" s="23">
        <v>2.7635665583835913</v>
      </c>
      <c r="V18" s="23">
        <v>10.942373018811315</v>
      </c>
      <c r="W18" s="23">
        <v>5.6945826231169319</v>
      </c>
      <c r="X18" s="23">
        <v>-3.0249184920884424</v>
      </c>
      <c r="Y18" s="23">
        <v>-4.276462956526923</v>
      </c>
      <c r="Z18" s="23">
        <v>21.520798530591435</v>
      </c>
      <c r="AA18" s="23">
        <v>-15.331</v>
      </c>
      <c r="AB18" s="23">
        <v>-4.152094</v>
      </c>
      <c r="AC18" s="23">
        <v>-4.0394649272394254</v>
      </c>
      <c r="AD18" s="23">
        <v>1.20240462067321</v>
      </c>
    </row>
    <row r="19" spans="2:30">
      <c r="B19" s="19" t="s">
        <v>124</v>
      </c>
      <c r="C19" s="24">
        <f t="shared" ref="C19:AB19" si="0">+SUM(C5:C18)</f>
        <v>62.252218622942138</v>
      </c>
      <c r="D19" s="24">
        <f t="shared" si="0"/>
        <v>71.293364996670377</v>
      </c>
      <c r="E19" s="24">
        <f t="shared" si="0"/>
        <v>81.55741101881047</v>
      </c>
      <c r="F19" s="24">
        <f t="shared" si="0"/>
        <v>27.392932152890317</v>
      </c>
      <c r="G19" s="24">
        <f t="shared" si="0"/>
        <v>-8.9828340929338353</v>
      </c>
      <c r="H19" s="24">
        <f t="shared" si="0"/>
        <v>1.0711049132778925</v>
      </c>
      <c r="I19" s="24">
        <f t="shared" si="0"/>
        <v>40.996592812357981</v>
      </c>
      <c r="J19" s="24">
        <f t="shared" si="0"/>
        <v>30.184951589725056</v>
      </c>
      <c r="K19" s="24">
        <f t="shared" si="0"/>
        <v>47.92341315187749</v>
      </c>
      <c r="L19" s="24">
        <f t="shared" si="0"/>
        <v>75.777479575355528</v>
      </c>
      <c r="M19" s="24">
        <f t="shared" si="0"/>
        <v>53.692867851359132</v>
      </c>
      <c r="N19" s="24">
        <f t="shared" si="0"/>
        <v>115.09277834630248</v>
      </c>
      <c r="O19" s="24">
        <f t="shared" si="0"/>
        <v>121.14285958064637</v>
      </c>
      <c r="P19" s="24">
        <f t="shared" si="0"/>
        <v>74.367554552111869</v>
      </c>
      <c r="Q19" s="24">
        <f t="shared" si="0"/>
        <v>118.41982133722234</v>
      </c>
      <c r="R19" s="24">
        <f t="shared" si="0"/>
        <v>38.30390772712682</v>
      </c>
      <c r="S19" s="24">
        <f t="shared" si="0"/>
        <v>128.81092360791246</v>
      </c>
      <c r="T19" s="24">
        <f t="shared" si="0"/>
        <v>131.02882447705554</v>
      </c>
      <c r="U19" s="24">
        <f t="shared" si="0"/>
        <v>71.398776736594129</v>
      </c>
      <c r="V19" s="24">
        <f t="shared" si="0"/>
        <v>158.81468131563199</v>
      </c>
      <c r="W19" s="24">
        <f t="shared" si="0"/>
        <v>122.97519691218324</v>
      </c>
      <c r="X19" s="24">
        <f t="shared" si="0"/>
        <v>63.710914462054134</v>
      </c>
      <c r="Y19" s="24">
        <f t="shared" si="0"/>
        <v>132.46205793612828</v>
      </c>
      <c r="Z19" s="24">
        <f t="shared" si="0"/>
        <v>77.812729589928097</v>
      </c>
      <c r="AA19" s="24">
        <f t="shared" si="0"/>
        <v>137.39699999999999</v>
      </c>
      <c r="AB19" s="24">
        <f t="shared" si="0"/>
        <v>0.19482900000000392</v>
      </c>
      <c r="AC19" s="24">
        <f>+SUM(AC5:AC18)</f>
        <v>169.29226275629136</v>
      </c>
      <c r="AD19" s="24">
        <f>+SUM(AD5:AD18)</f>
        <v>18.491451306938419</v>
      </c>
    </row>
    <row r="20" spans="2:30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2:30">
      <c r="B21" s="5" t="s">
        <v>125</v>
      </c>
      <c r="C21" s="23">
        <v>-0.41825175711026163</v>
      </c>
      <c r="D21" s="23">
        <v>-0.2394380418142919</v>
      </c>
      <c r="E21" s="23">
        <v>-1.5144929315903228</v>
      </c>
      <c r="F21" s="23">
        <v>0.97437999580291446</v>
      </c>
      <c r="G21" s="23">
        <v>-8.7407989520704735E-2</v>
      </c>
      <c r="H21" s="23">
        <v>-4.3043120021843961E-2</v>
      </c>
      <c r="I21" s="23">
        <v>-0.58226311041938972</v>
      </c>
      <c r="J21" s="23">
        <v>-2.4089246924602179</v>
      </c>
      <c r="K21" s="23">
        <v>-10.974492964870995</v>
      </c>
      <c r="L21" s="23">
        <v>-7.9307277626328361</v>
      </c>
      <c r="M21" s="23">
        <v>0.10440110754149852</v>
      </c>
      <c r="N21" s="23">
        <v>-0.89543125823613645</v>
      </c>
      <c r="O21" s="23">
        <v>-12.002685818590733</v>
      </c>
      <c r="P21" s="23">
        <v>-2.66796216495284</v>
      </c>
      <c r="Q21" s="29">
        <v>-0.18430263379024597</v>
      </c>
      <c r="R21" s="23">
        <v>-17.937531412849438</v>
      </c>
      <c r="S21" s="23">
        <v>-1.2214713868056228</v>
      </c>
      <c r="T21" s="23">
        <v>0.55912749779189785</v>
      </c>
      <c r="U21" s="23">
        <v>-2.0819323876929765</v>
      </c>
      <c r="V21" s="23">
        <v>-0.33265179752853252</v>
      </c>
      <c r="W21" s="23">
        <v>-0.2142302528890683</v>
      </c>
      <c r="X21" s="23">
        <v>-0.30225750982232624</v>
      </c>
      <c r="Y21" s="23">
        <v>-0.20776582871615581</v>
      </c>
      <c r="Z21" s="23">
        <v>-12.504769551679011</v>
      </c>
      <c r="AA21" s="23">
        <v>-31.581</v>
      </c>
      <c r="AB21" s="23">
        <v>3.0506720000000001</v>
      </c>
      <c r="AC21" s="23">
        <v>-3.2829754002317495</v>
      </c>
      <c r="AD21" s="23">
        <v>-1.77894605107522</v>
      </c>
    </row>
    <row r="22" spans="2:30">
      <c r="B22" s="5" t="s">
        <v>126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-1.5649973194397708</v>
      </c>
      <c r="AD22" s="23">
        <v>-0.19093478995229801</v>
      </c>
    </row>
    <row r="23" spans="2:30">
      <c r="B23" s="5" t="s">
        <v>127</v>
      </c>
      <c r="C23" s="23">
        <v>-4.6628800246195476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-5.1887821839709183</v>
      </c>
      <c r="P23" s="23">
        <v>-9.6458598569700751</v>
      </c>
      <c r="Q23" s="23">
        <v>0</v>
      </c>
      <c r="R23" s="23">
        <v>-108.30663597610443</v>
      </c>
      <c r="S23" s="23">
        <v>-26.860978908608139</v>
      </c>
      <c r="T23" s="23">
        <v>-2.0316906677445115</v>
      </c>
      <c r="U23" s="23">
        <v>0</v>
      </c>
      <c r="V23" s="23">
        <v>-84.978868146225878</v>
      </c>
      <c r="W23" s="23">
        <v>-59.621961818632577</v>
      </c>
      <c r="X23" s="23">
        <v>-3.1134835142869188</v>
      </c>
      <c r="Y23" s="23">
        <v>-1.122431926911827</v>
      </c>
      <c r="Z23" s="23">
        <v>-0.89569393204445535</v>
      </c>
      <c r="AA23" s="23">
        <v>0</v>
      </c>
      <c r="AB23" s="23">
        <v>-6.9435140000000004</v>
      </c>
      <c r="AC23" s="23">
        <v>0</v>
      </c>
      <c r="AD23" s="23">
        <v>0</v>
      </c>
    </row>
    <row r="24" spans="2:30">
      <c r="B24" s="5" t="s">
        <v>128</v>
      </c>
      <c r="C24" s="23">
        <v>-19.21609494704154</v>
      </c>
      <c r="D24" s="23">
        <v>-24.898978262558668</v>
      </c>
      <c r="E24" s="23">
        <v>-22.951374808463076</v>
      </c>
      <c r="F24" s="23">
        <v>-29.535682820141133</v>
      </c>
      <c r="G24" s="23">
        <v>-31.024655728596606</v>
      </c>
      <c r="H24" s="23">
        <v>-22.197567068735175</v>
      </c>
      <c r="I24" s="23">
        <v>-35.126501696097847</v>
      </c>
      <c r="J24" s="23">
        <v>-18.235460732912109</v>
      </c>
      <c r="K24" s="23">
        <v>-20.557572228766436</v>
      </c>
      <c r="L24" s="23">
        <v>-15.032037441874079</v>
      </c>
      <c r="M24" s="23">
        <v>-18.949044918063638</v>
      </c>
      <c r="N24" s="23">
        <v>-22.643490080404529</v>
      </c>
      <c r="O24" s="23">
        <v>-14.980048223742617</v>
      </c>
      <c r="P24" s="23">
        <v>-19.819577627322879</v>
      </c>
      <c r="Q24" s="23">
        <v>-31.205855659144316</v>
      </c>
      <c r="R24" s="23">
        <v>-41.404725119469973</v>
      </c>
      <c r="S24" s="23">
        <v>-38.074596457528024</v>
      </c>
      <c r="T24" s="23">
        <v>-47.202545668592364</v>
      </c>
      <c r="U24" s="23">
        <v>-48.367684354013377</v>
      </c>
      <c r="V24" s="23">
        <v>-47.762181345537016</v>
      </c>
      <c r="W24" s="23">
        <v>-76.094735447308281</v>
      </c>
      <c r="X24" s="23">
        <v>-81.850152034285273</v>
      </c>
      <c r="Y24" s="23">
        <v>-60.318771804961827</v>
      </c>
      <c r="Z24" s="23">
        <v>-69.626951157875283</v>
      </c>
      <c r="AA24" s="23">
        <f>-68.766-2.105</f>
        <v>-70.871000000000009</v>
      </c>
      <c r="AB24" s="23">
        <f>-83.319119--7.248</f>
        <v>-76.071118999999996</v>
      </c>
      <c r="AC24" s="23">
        <v>-83.375908297305102</v>
      </c>
      <c r="AD24" s="23">
        <v>-107.631286387993</v>
      </c>
    </row>
    <row r="25" spans="2:30">
      <c r="B25" s="5" t="s">
        <v>129</v>
      </c>
      <c r="C25" s="23">
        <v>-0.47855842836702139</v>
      </c>
      <c r="D25" s="23">
        <v>-0.35598991511074785</v>
      </c>
      <c r="E25" s="23">
        <v>-0.14219686635615597</v>
      </c>
      <c r="F25" s="23">
        <v>-0.34951336025991847</v>
      </c>
      <c r="G25" s="23">
        <v>-2.6587671371725411E-2</v>
      </c>
      <c r="H25" s="23">
        <v>-0.15400976904680533</v>
      </c>
      <c r="I25" s="23">
        <v>-8.9302557770936555E-2</v>
      </c>
      <c r="J25" s="23">
        <v>-0.19630945124207122</v>
      </c>
      <c r="K25" s="23">
        <v>-0.19825072298448929</v>
      </c>
      <c r="L25" s="23">
        <v>-0.53483425064996748</v>
      </c>
      <c r="M25" s="23">
        <v>-0.12039401101551346</v>
      </c>
      <c r="N25" s="23">
        <v>-0.17070325564660113</v>
      </c>
      <c r="O25" s="23">
        <v>-9.0368343933689366E-2</v>
      </c>
      <c r="P25" s="23">
        <v>-0.22488125972808604</v>
      </c>
      <c r="Q25" s="23">
        <v>-0.30401870289448218</v>
      </c>
      <c r="R25" s="23">
        <v>-2.9916754053921624</v>
      </c>
      <c r="S25" s="23">
        <v>-0.92431227404790706</v>
      </c>
      <c r="T25" s="23">
        <v>-1.3308836242739726</v>
      </c>
      <c r="U25" s="23">
        <v>-0.52446274156978046</v>
      </c>
      <c r="V25" s="23">
        <v>-0.79729147328191907</v>
      </c>
      <c r="W25" s="23">
        <v>-2.3266554135961851E-2</v>
      </c>
      <c r="X25" s="23">
        <v>2.540501067441503E-16</v>
      </c>
      <c r="Y25" s="23">
        <v>-1.4666165470295546E-2</v>
      </c>
      <c r="Z25" s="23">
        <v>-0.5520480841806219</v>
      </c>
      <c r="AA25" s="23">
        <v>0</v>
      </c>
      <c r="AB25" s="23">
        <v>-0.761185</v>
      </c>
      <c r="AC25" s="23">
        <v>-1.1779762202788338</v>
      </c>
      <c r="AD25" s="23">
        <v>-1.3211814135858899</v>
      </c>
    </row>
    <row r="26" spans="2:30">
      <c r="B26" s="5" t="s">
        <v>130</v>
      </c>
      <c r="C26" s="23">
        <v>-10.933987331261616</v>
      </c>
      <c r="D26" s="23">
        <v>16.117802961049598</v>
      </c>
      <c r="E26" s="23">
        <v>0.24155255558402539</v>
      </c>
      <c r="F26" s="23">
        <v>7.1479201164154238E-2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</row>
    <row r="27" spans="2:30">
      <c r="B27" s="5" t="s">
        <v>131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-24.094986548305403</v>
      </c>
      <c r="O27" s="23">
        <v>0</v>
      </c>
      <c r="P27" s="23">
        <v>0</v>
      </c>
      <c r="Q27" s="23">
        <v>20.100110708175563</v>
      </c>
      <c r="R27" s="23">
        <v>0.89414570192459453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-23.348858950501288</v>
      </c>
      <c r="Z27" s="23">
        <v>0</v>
      </c>
      <c r="AA27" s="23">
        <v>0</v>
      </c>
      <c r="AB27" s="23">
        <v>-14.566462</v>
      </c>
      <c r="AC27" s="23">
        <v>0</v>
      </c>
      <c r="AD27" s="23">
        <v>-14.849992315210701</v>
      </c>
    </row>
    <row r="28" spans="2:30">
      <c r="B28" s="5" t="s">
        <v>132</v>
      </c>
      <c r="C28" s="23">
        <v>0</v>
      </c>
      <c r="D28" s="23">
        <v>0</v>
      </c>
      <c r="E28" s="23">
        <v>0</v>
      </c>
      <c r="F28" s="23">
        <v>0</v>
      </c>
      <c r="G28" s="23">
        <v>-1.1221324669139487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</row>
    <row r="29" spans="2:30">
      <c r="B29" s="5" t="s">
        <v>133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12.506445398882327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</row>
    <row r="30" spans="2:30">
      <c r="B30" s="5" t="s">
        <v>134</v>
      </c>
      <c r="C30" s="23">
        <v>0</v>
      </c>
      <c r="D30" s="23">
        <v>0</v>
      </c>
      <c r="E30" s="23">
        <v>0</v>
      </c>
      <c r="F30" s="23">
        <v>2.0535988509437533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-17.859871963794816</v>
      </c>
      <c r="AA30" s="23">
        <v>4.0369999999999999</v>
      </c>
      <c r="AB30" s="23">
        <v>0</v>
      </c>
      <c r="AC30" s="23">
        <v>0</v>
      </c>
      <c r="AD30" s="23">
        <v>0</v>
      </c>
    </row>
    <row r="31" spans="2:30">
      <c r="B31" s="8" t="s">
        <v>135</v>
      </c>
      <c r="C31" s="24">
        <f t="shared" ref="C31:AB31" si="1">+SUM(C21:C30)</f>
        <v>-35.709772488399985</v>
      </c>
      <c r="D31" s="24">
        <f t="shared" si="1"/>
        <v>-9.376603258434109</v>
      </c>
      <c r="E31" s="24">
        <f t="shared" si="1"/>
        <v>-24.366512050825527</v>
      </c>
      <c r="F31" s="24">
        <f t="shared" si="1"/>
        <v>-26.785738132490231</v>
      </c>
      <c r="G31" s="24">
        <f t="shared" si="1"/>
        <v>-32.260783856402988</v>
      </c>
      <c r="H31" s="24">
        <f t="shared" si="1"/>
        <v>-22.394619957803823</v>
      </c>
      <c r="I31" s="24">
        <f t="shared" si="1"/>
        <v>-35.798067364288173</v>
      </c>
      <c r="J31" s="24">
        <f t="shared" si="1"/>
        <v>-20.8406948766144</v>
      </c>
      <c r="K31" s="24">
        <f t="shared" si="1"/>
        <v>-31.730315916621919</v>
      </c>
      <c r="L31" s="24">
        <f t="shared" si="1"/>
        <v>-23.497599455156884</v>
      </c>
      <c r="M31" s="24">
        <f t="shared" si="1"/>
        <v>-18.965037821537653</v>
      </c>
      <c r="N31" s="24">
        <f t="shared" si="1"/>
        <v>-35.298165743710342</v>
      </c>
      <c r="O31" s="24">
        <f t="shared" si="1"/>
        <v>-32.261884570237953</v>
      </c>
      <c r="P31" s="24">
        <f t="shared" si="1"/>
        <v>-32.358280908973882</v>
      </c>
      <c r="Q31" s="24">
        <f t="shared" si="1"/>
        <v>-11.594066287653479</v>
      </c>
      <c r="R31" s="24">
        <f t="shared" si="1"/>
        <v>-169.7464222118914</v>
      </c>
      <c r="S31" s="24">
        <f t="shared" si="1"/>
        <v>-67.081359026989688</v>
      </c>
      <c r="T31" s="24">
        <f t="shared" si="1"/>
        <v>-50.005992462818952</v>
      </c>
      <c r="U31" s="24">
        <f t="shared" si="1"/>
        <v>-50.974079483276128</v>
      </c>
      <c r="V31" s="24">
        <f t="shared" si="1"/>
        <v>-133.87099276257334</v>
      </c>
      <c r="W31" s="24">
        <f t="shared" si="1"/>
        <v>-135.95419407296589</v>
      </c>
      <c r="X31" s="24">
        <f t="shared" si="1"/>
        <v>-85.265893058394511</v>
      </c>
      <c r="Y31" s="24">
        <f t="shared" si="1"/>
        <v>-85.012494676561403</v>
      </c>
      <c r="Z31" s="24">
        <f t="shared" si="1"/>
        <v>-101.4393346895742</v>
      </c>
      <c r="AA31" s="24">
        <f t="shared" si="1"/>
        <v>-98.415000000000006</v>
      </c>
      <c r="AB31" s="24">
        <f t="shared" si="1"/>
        <v>-95.291607999999997</v>
      </c>
      <c r="AC31" s="24">
        <f>+SUM(AC21:AC30)</f>
        <v>-89.401857237255456</v>
      </c>
      <c r="AD31" s="24">
        <f>+SUM(AD21:AD30)</f>
        <v>-125.77234095781711</v>
      </c>
    </row>
    <row r="32" spans="2:30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2:32">
      <c r="B33" s="5" t="s">
        <v>136</v>
      </c>
      <c r="C33" s="23">
        <v>0</v>
      </c>
      <c r="D33" s="23">
        <v>0</v>
      </c>
      <c r="E33" s="23">
        <v>0</v>
      </c>
      <c r="F33" s="23">
        <v>116.54281251780186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124.82310596367036</v>
      </c>
      <c r="V33" s="23">
        <v>0</v>
      </c>
      <c r="W33" s="23">
        <v>-5.407025914418492E-18</v>
      </c>
      <c r="X33" s="23">
        <v>122.63580483864115</v>
      </c>
      <c r="Y33" s="23">
        <v>0</v>
      </c>
      <c r="Z33" s="23">
        <v>0</v>
      </c>
      <c r="AA33" s="23">
        <v>0</v>
      </c>
      <c r="AB33" s="23">
        <v>169.52777900000001</v>
      </c>
      <c r="AC33" s="23">
        <v>0</v>
      </c>
      <c r="AD33" s="23">
        <v>0</v>
      </c>
      <c r="AE33" s="46"/>
      <c r="AF33" s="46"/>
    </row>
    <row r="34" spans="2:32">
      <c r="B34" s="5" t="s">
        <v>137</v>
      </c>
      <c r="C34" s="23">
        <v>0</v>
      </c>
      <c r="D34" s="23">
        <v>0</v>
      </c>
      <c r="E34" s="23">
        <v>0</v>
      </c>
      <c r="F34" s="23">
        <v>-121.55517168533734</v>
      </c>
      <c r="G34" s="23">
        <v>-5.4645185881005442</v>
      </c>
      <c r="H34" s="23">
        <v>0</v>
      </c>
      <c r="I34" s="23">
        <v>-5.7890003274788571</v>
      </c>
      <c r="J34" s="23">
        <v>-1.8230616821595322</v>
      </c>
      <c r="K34" s="23">
        <v>0</v>
      </c>
      <c r="L34" s="23">
        <v>0</v>
      </c>
      <c r="M34" s="23">
        <v>-12.328725185010256</v>
      </c>
      <c r="N34" s="23">
        <v>-12.499912562469348</v>
      </c>
      <c r="O34" s="23">
        <v>-32.668271573811232</v>
      </c>
      <c r="P34" s="23">
        <v>-1.0695939628143305</v>
      </c>
      <c r="Q34" s="23">
        <v>-110.35576455776805</v>
      </c>
      <c r="R34" s="23">
        <v>0</v>
      </c>
      <c r="S34" s="23">
        <v>0</v>
      </c>
      <c r="T34" s="23">
        <v>0</v>
      </c>
      <c r="U34" s="23">
        <v>-126.74943900597744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-127.07164132806851</v>
      </c>
      <c r="AD34" s="23">
        <v>0</v>
      </c>
    </row>
    <row r="35" spans="2:32">
      <c r="B35" s="5" t="s">
        <v>138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-1.1593872874991251</v>
      </c>
      <c r="P35" s="23">
        <v>-0.95014746595759236</v>
      </c>
      <c r="Q35" s="23">
        <v>-1.0196064788961221</v>
      </c>
      <c r="R35" s="23">
        <v>-1.3109086576960598</v>
      </c>
      <c r="S35" s="23">
        <v>-1.0910287387094342</v>
      </c>
      <c r="T35" s="23">
        <v>-1.1188953014278562</v>
      </c>
      <c r="U35" s="23">
        <v>-1.1947770789781489</v>
      </c>
      <c r="V35" s="23">
        <v>-1.2131221964243524</v>
      </c>
      <c r="W35" s="23">
        <v>-1.1606825393546218</v>
      </c>
      <c r="X35" s="23">
        <v>-1.2260447525469684</v>
      </c>
      <c r="Y35" s="23">
        <v>-1.2511266953594249</v>
      </c>
      <c r="Z35" s="23">
        <v>-1.1880561285498457</v>
      </c>
      <c r="AA35" s="23">
        <v>0</v>
      </c>
      <c r="AB35" s="23">
        <v>0</v>
      </c>
      <c r="AC35" s="23">
        <v>0</v>
      </c>
      <c r="AD35" s="23">
        <v>0</v>
      </c>
    </row>
    <row r="36" spans="2:32">
      <c r="B36" s="5" t="s">
        <v>139</v>
      </c>
      <c r="C36" s="23">
        <v>-4.2447622644594079</v>
      </c>
      <c r="D36" s="23">
        <v>-8.6547229510074111</v>
      </c>
      <c r="E36" s="23">
        <v>-4.2222682943717755</v>
      </c>
      <c r="F36" s="23">
        <v>-9.1920112175002266</v>
      </c>
      <c r="G36" s="23">
        <v>-4.2770441733900872</v>
      </c>
      <c r="H36" s="23">
        <v>-8.2959108245815116</v>
      </c>
      <c r="I36" s="23">
        <v>-3.1047451565519926</v>
      </c>
      <c r="J36" s="23">
        <v>-7.8659843987398661</v>
      </c>
      <c r="K36" s="23">
        <v>-2.7975896236475641</v>
      </c>
      <c r="L36" s="23">
        <v>-8.0768094269372881</v>
      </c>
      <c r="M36" s="23">
        <v>-2.6758586679622711</v>
      </c>
      <c r="N36" s="23">
        <v>-7.9861121091775837</v>
      </c>
      <c r="O36" s="23">
        <v>-3.2764965486539706</v>
      </c>
      <c r="P36" s="23">
        <v>-8.1008310207776582</v>
      </c>
      <c r="Q36" s="23">
        <v>-2.4179702177702564</v>
      </c>
      <c r="R36" s="23">
        <v>-6.3241339329291568</v>
      </c>
      <c r="S36" s="23">
        <v>-1.1019215486532452</v>
      </c>
      <c r="T36" s="23">
        <v>-6.3230738824492789</v>
      </c>
      <c r="U36" s="23">
        <v>-3.9949986870727501</v>
      </c>
      <c r="V36" s="23">
        <v>-0.98454607318748055</v>
      </c>
      <c r="W36" s="23">
        <v>-6.8041664236775343</v>
      </c>
      <c r="X36" s="23">
        <v>-1.0657872965618045</v>
      </c>
      <c r="Y36" s="23">
        <v>-6.7484124861058765</v>
      </c>
      <c r="Z36" s="23">
        <v>-6.2217507363112325</v>
      </c>
      <c r="AA36" s="23">
        <v>-5.9989999999999997</v>
      </c>
      <c r="AB36" s="23">
        <v>-6.2999669999999997</v>
      </c>
      <c r="AC36" s="23">
        <v>-3.9050038273834971</v>
      </c>
      <c r="AD36" s="23">
        <v>-14.213393040677399</v>
      </c>
    </row>
    <row r="37" spans="2:32">
      <c r="B37" s="5" t="s">
        <v>140</v>
      </c>
      <c r="C37" s="23">
        <v>0</v>
      </c>
      <c r="D37" s="23">
        <v>0</v>
      </c>
      <c r="E37" s="23">
        <v>0</v>
      </c>
      <c r="F37" s="23">
        <v>-1.2550733015351263</v>
      </c>
      <c r="G37" s="23">
        <v>-2.5264994747859513</v>
      </c>
      <c r="H37" s="23">
        <v>-1.3503722360517514</v>
      </c>
      <c r="I37" s="23">
        <v>0</v>
      </c>
      <c r="J37" s="23">
        <v>-0.98913332511456498</v>
      </c>
      <c r="K37" s="23">
        <v>-1.0676202073838528</v>
      </c>
      <c r="L37" s="23">
        <v>-1.0865580589142603</v>
      </c>
      <c r="M37" s="23">
        <v>-1.0375804280358014</v>
      </c>
      <c r="N37" s="23">
        <v>-1.0429302925973818</v>
      </c>
      <c r="O37" s="23">
        <v>-0.81766284765268904</v>
      </c>
      <c r="P37" s="23">
        <v>-0.77032274897383213</v>
      </c>
      <c r="Q37" s="23">
        <v>-0.72507497602247384</v>
      </c>
      <c r="R37" s="23">
        <v>-0.86623050482482877</v>
      </c>
      <c r="S37" s="23">
        <v>-0.81416156012515439</v>
      </c>
      <c r="T37" s="23">
        <v>-0.77893371409676926</v>
      </c>
      <c r="U37" s="23">
        <v>-0.79504889533503731</v>
      </c>
      <c r="V37" s="23">
        <v>-0.76912825161168352</v>
      </c>
      <c r="W37" s="23">
        <v>-0.79565597835294233</v>
      </c>
      <c r="X37" s="23">
        <v>-0.77883421739745518</v>
      </c>
      <c r="Y37" s="23">
        <v>-0.7812188665175166</v>
      </c>
      <c r="Z37" s="23">
        <v>-0.75927034267854365</v>
      </c>
      <c r="AA37" s="23">
        <v>-0.72099999999999997</v>
      </c>
      <c r="AB37" s="23">
        <v>-0.77472099999999999</v>
      </c>
      <c r="AC37" s="23">
        <v>-0.78995858520066664</v>
      </c>
      <c r="AD37" s="23">
        <v>-0.7898006634486</v>
      </c>
    </row>
    <row r="38" spans="2:32">
      <c r="B38" s="5" t="s">
        <v>141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-9.942181638277372</v>
      </c>
      <c r="Q38" s="23">
        <v>-10.397989562150144</v>
      </c>
      <c r="R38" s="23">
        <v>-10.202239792983439</v>
      </c>
      <c r="S38" s="23">
        <v>-10.154406942575323</v>
      </c>
      <c r="T38" s="23">
        <v>-9.715037286965913</v>
      </c>
      <c r="U38" s="23">
        <v>-9.916029468691594</v>
      </c>
      <c r="V38" s="23">
        <v>-9.5927413432487736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</row>
    <row r="39" spans="2:32">
      <c r="B39" s="5" t="s">
        <v>142</v>
      </c>
      <c r="C39" s="23">
        <v>0</v>
      </c>
      <c r="D39" s="23">
        <v>32.724377333472503</v>
      </c>
      <c r="E39" s="23">
        <v>3.2676008398349554E-2</v>
      </c>
      <c r="F39" s="23">
        <v>0</v>
      </c>
      <c r="G39" s="23">
        <v>4.6367231377104226E-3</v>
      </c>
      <c r="H39" s="23">
        <v>8.3634929463961181E-15</v>
      </c>
      <c r="I39" s="23">
        <v>0</v>
      </c>
      <c r="J39" s="23">
        <v>0</v>
      </c>
      <c r="K39" s="23">
        <v>5.9044291640804906E-3</v>
      </c>
      <c r="L39" s="23">
        <v>-4.0226027699816635E-15</v>
      </c>
      <c r="M39" s="23">
        <v>9.5512911846206175E-15</v>
      </c>
      <c r="N39" s="23">
        <v>1.7765463058127857</v>
      </c>
      <c r="O39" s="23">
        <v>-1.284031540904947E-14</v>
      </c>
      <c r="P39" s="23">
        <v>0</v>
      </c>
      <c r="Q39" s="23">
        <v>0</v>
      </c>
      <c r="R39" s="23">
        <v>7.0299096209164191E-2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</row>
    <row r="40" spans="2:32">
      <c r="B40" s="8" t="s">
        <v>143</v>
      </c>
      <c r="C40" s="24">
        <f t="shared" ref="C40" si="2">+SUM(C33:C39)</f>
        <v>-4.2447622644594079</v>
      </c>
      <c r="D40" s="24">
        <f t="shared" ref="D40:AB40" si="3">+SUM(D33:D39)</f>
        <v>24.069654382465092</v>
      </c>
      <c r="E40" s="24">
        <f t="shared" si="3"/>
        <v>-4.1895922859734256</v>
      </c>
      <c r="F40" s="24">
        <f t="shared" si="3"/>
        <v>-15.459443686570832</v>
      </c>
      <c r="G40" s="24">
        <f t="shared" si="3"/>
        <v>-12.26342551313887</v>
      </c>
      <c r="H40" s="24">
        <f t="shared" si="3"/>
        <v>-9.6462830606332535</v>
      </c>
      <c r="I40" s="24">
        <f t="shared" si="3"/>
        <v>-8.8937454840308501</v>
      </c>
      <c r="J40" s="24">
        <f t="shared" si="3"/>
        <v>-10.678179406013964</v>
      </c>
      <c r="K40" s="24">
        <f t="shared" si="3"/>
        <v>-3.8593054018673367</v>
      </c>
      <c r="L40" s="24">
        <f t="shared" si="3"/>
        <v>-9.1633674858515519</v>
      </c>
      <c r="M40" s="24">
        <f t="shared" si="3"/>
        <v>-16.042164281008318</v>
      </c>
      <c r="N40" s="24">
        <f t="shared" si="3"/>
        <v>-19.752408658431527</v>
      </c>
      <c r="O40" s="24">
        <f t="shared" si="3"/>
        <v>-37.921818257617034</v>
      </c>
      <c r="P40" s="24">
        <f t="shared" si="3"/>
        <v>-20.833076836800785</v>
      </c>
      <c r="Q40" s="24">
        <f t="shared" si="3"/>
        <v>-124.91640579260705</v>
      </c>
      <c r="R40" s="24">
        <f t="shared" si="3"/>
        <v>-18.633213792224321</v>
      </c>
      <c r="S40" s="24">
        <f t="shared" si="3"/>
        <v>-13.161518790063155</v>
      </c>
      <c r="T40" s="24">
        <f t="shared" si="3"/>
        <v>-17.935940184939817</v>
      </c>
      <c r="U40" s="24">
        <f t="shared" si="3"/>
        <v>-17.827187172384608</v>
      </c>
      <c r="V40" s="24">
        <f t="shared" si="3"/>
        <v>-12.55953786447229</v>
      </c>
      <c r="W40" s="24">
        <f t="shared" si="3"/>
        <v>-8.7605049413850988</v>
      </c>
      <c r="X40" s="24">
        <f t="shared" si="3"/>
        <v>119.56513857213491</v>
      </c>
      <c r="Y40" s="24">
        <f t="shared" si="3"/>
        <v>-8.7807580479828182</v>
      </c>
      <c r="Z40" s="24">
        <f t="shared" si="3"/>
        <v>-8.1690772075396225</v>
      </c>
      <c r="AA40" s="24">
        <f t="shared" si="3"/>
        <v>-6.72</v>
      </c>
      <c r="AB40" s="24">
        <f t="shared" si="3"/>
        <v>162.453091</v>
      </c>
      <c r="AC40" s="24">
        <f>+SUM(AC33:AC39)</f>
        <v>-131.7666037406527</v>
      </c>
      <c r="AD40" s="24">
        <f>+SUM(AD33:AD39)</f>
        <v>-15.003193704126</v>
      </c>
    </row>
    <row r="41" spans="2:32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2:32">
      <c r="B42" s="8" t="s">
        <v>144</v>
      </c>
      <c r="C42" s="24">
        <f t="shared" ref="C42" si="4">+C19+C31+C40</f>
        <v>22.297683870082746</v>
      </c>
      <c r="D42" s="24">
        <f t="shared" ref="D42:AB42" si="5">+D19+D31+D40</f>
        <v>85.986416120701364</v>
      </c>
      <c r="E42" s="24">
        <f t="shared" si="5"/>
        <v>53.001306682011517</v>
      </c>
      <c r="F42" s="24">
        <f t="shared" si="5"/>
        <v>-14.852249666170746</v>
      </c>
      <c r="G42" s="24">
        <f t="shared" si="5"/>
        <v>-53.507043462475693</v>
      </c>
      <c r="H42" s="24">
        <f t="shared" si="5"/>
        <v>-30.969798105159185</v>
      </c>
      <c r="I42" s="24">
        <f t="shared" si="5"/>
        <v>-3.6952200359610412</v>
      </c>
      <c r="J42" s="24">
        <f t="shared" si="5"/>
        <v>-1.3339226929033074</v>
      </c>
      <c r="K42" s="24">
        <f t="shared" si="5"/>
        <v>12.333791833388235</v>
      </c>
      <c r="L42" s="24">
        <f t="shared" si="5"/>
        <v>43.116512634347089</v>
      </c>
      <c r="M42" s="24">
        <f t="shared" si="5"/>
        <v>18.685665748813157</v>
      </c>
      <c r="N42" s="24">
        <f t="shared" si="5"/>
        <v>60.042203944160612</v>
      </c>
      <c r="O42" s="24">
        <f t="shared" si="5"/>
        <v>50.959156752791387</v>
      </c>
      <c r="P42" s="24">
        <f t="shared" si="5"/>
        <v>21.176196806337202</v>
      </c>
      <c r="Q42" s="24">
        <f t="shared" si="5"/>
        <v>-18.090650743038182</v>
      </c>
      <c r="R42" s="24">
        <f t="shared" si="5"/>
        <v>-150.07572827698891</v>
      </c>
      <c r="S42" s="24">
        <f t="shared" si="5"/>
        <v>48.568045790859614</v>
      </c>
      <c r="T42" s="24">
        <f t="shared" si="5"/>
        <v>63.086891829296768</v>
      </c>
      <c r="U42" s="24">
        <f t="shared" si="5"/>
        <v>2.5975100809333931</v>
      </c>
      <c r="V42" s="24">
        <f t="shared" si="5"/>
        <v>12.384150688586359</v>
      </c>
      <c r="W42" s="24">
        <f t="shared" si="5"/>
        <v>-21.739502102167755</v>
      </c>
      <c r="X42" s="24">
        <f t="shared" si="5"/>
        <v>98.010159975794537</v>
      </c>
      <c r="Y42" s="24">
        <f t="shared" si="5"/>
        <v>38.668805211584058</v>
      </c>
      <c r="Z42" s="24">
        <f t="shared" si="5"/>
        <v>-31.795682307185722</v>
      </c>
      <c r="AA42" s="24">
        <f t="shared" si="5"/>
        <v>32.261999999999986</v>
      </c>
      <c r="AB42" s="24">
        <f t="shared" si="5"/>
        <v>67.356312000000003</v>
      </c>
      <c r="AC42" s="24">
        <f>+AC19+AC31+AC40</f>
        <v>-51.876198221616789</v>
      </c>
      <c r="AD42" s="24">
        <f>+AD19+AD31+AD40</f>
        <v>-122.2840833550047</v>
      </c>
    </row>
    <row r="43" spans="2:32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  <c r="AD43" s="30"/>
    </row>
    <row r="44" spans="2:32">
      <c r="B44" s="8" t="s">
        <v>145</v>
      </c>
      <c r="C44" s="24">
        <v>0.43361658323366115</v>
      </c>
      <c r="D44" s="24">
        <v>1.9057549842676451</v>
      </c>
      <c r="E44" s="24">
        <v>-11.100498578799062</v>
      </c>
      <c r="F44" s="24">
        <v>6.3591961961900942</v>
      </c>
      <c r="G44" s="24">
        <v>-16.076693142791584</v>
      </c>
      <c r="H44" s="24">
        <v>5.1969324459212487</v>
      </c>
      <c r="I44" s="24">
        <v>2.7509799932711001</v>
      </c>
      <c r="J44" s="24">
        <v>10.282797180774672</v>
      </c>
      <c r="K44" s="24">
        <v>0.27649631302462119</v>
      </c>
      <c r="L44" s="24">
        <v>-0.56121023677827964</v>
      </c>
      <c r="M44" s="24">
        <v>-4.5948402551045646</v>
      </c>
      <c r="N44" s="24">
        <v>-0.23634829056013729</v>
      </c>
      <c r="O44" s="24">
        <v>0.17989569423735929</v>
      </c>
      <c r="P44" s="24">
        <v>-26.641785686874641</v>
      </c>
      <c r="Q44" s="24">
        <v>-12.976171940096194</v>
      </c>
      <c r="R44" s="24">
        <v>16.30394881683273</v>
      </c>
      <c r="S44" s="24">
        <v>-4.6498969005047144</v>
      </c>
      <c r="T44" s="24">
        <v>-2.2356065075178364</v>
      </c>
      <c r="U44" s="24">
        <v>1.4500412310433539</v>
      </c>
      <c r="V44" s="24">
        <v>-6.9838739122415774</v>
      </c>
      <c r="W44" s="24">
        <v>-7.2591476604170069</v>
      </c>
      <c r="X44" s="24">
        <v>3.7086873202222108</v>
      </c>
      <c r="Y44" s="24">
        <v>6.291435509766373</v>
      </c>
      <c r="Z44" s="24">
        <v>-23.296067317858196</v>
      </c>
      <c r="AA44" s="24">
        <v>21.54</v>
      </c>
      <c r="AB44" s="24">
        <v>13.189135</v>
      </c>
      <c r="AC44" s="24">
        <v>5.2966667859839367</v>
      </c>
      <c r="AD44" s="24">
        <v>-2.7259824619162099</v>
      </c>
    </row>
    <row r="45" spans="2:32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AB45" s="25"/>
    </row>
    <row r="46" spans="2:32">
      <c r="B46" s="5" t="s">
        <v>146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2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32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26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26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26"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</sheetData>
  <phoneticPr fontId="5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E75A-953E-4562-8BFB-0D1AB18C188D}">
  <dimension ref="B2:J39"/>
  <sheetViews>
    <sheetView workbookViewId="0">
      <selection activeCell="J2" sqref="J2:J43"/>
    </sheetView>
  </sheetViews>
  <sheetFormatPr defaultRowHeight="15"/>
  <cols>
    <col min="2" max="2" width="44.140625" bestFit="1" customWidth="1"/>
    <col min="9" max="9" width="10.28515625" bestFit="1" customWidth="1"/>
  </cols>
  <sheetData>
    <row r="2" spans="2:10" ht="22.5">
      <c r="B2" s="1" t="s">
        <v>0</v>
      </c>
    </row>
    <row r="3" spans="2:10">
      <c r="B3" s="2"/>
    </row>
    <row r="4" spans="2:10" ht="15.7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0"/>
    </row>
    <row r="5" spans="2:10">
      <c r="B5" s="5" t="s">
        <v>30</v>
      </c>
      <c r="C5" s="23">
        <f>+SUM('Income statement per Q'!C5:F5)</f>
        <v>335.36440655969665</v>
      </c>
      <c r="D5" s="23">
        <f>+SUM('Income statement per Q'!G5:J5)</f>
        <v>177.39057670073504</v>
      </c>
      <c r="E5" s="23">
        <f>+SUM('Income statement per Q'!K5:N5)</f>
        <v>437.49453924838213</v>
      </c>
      <c r="F5" s="23">
        <f>+SUM('Income statement per Q'!O5:R5)</f>
        <v>665.01390540886644</v>
      </c>
      <c r="G5" s="23">
        <f>+SUM('Income statement per Q'!S5:V5)</f>
        <v>831.14843837083367</v>
      </c>
      <c r="H5" s="23">
        <f>+SUM('Income statement per Q'!W5:Z5)</f>
        <v>1025.8728590639139</v>
      </c>
      <c r="I5" s="23">
        <f>+SUM('Income statement per Q'!AA5:AD5)</f>
        <v>783.68413119174591</v>
      </c>
      <c r="J5" s="37"/>
    </row>
    <row r="6" spans="2:10">
      <c r="B6" s="5" t="s">
        <v>31</v>
      </c>
      <c r="C6" s="23">
        <f>+SUM('Income statement per Q'!C6:F6)</f>
        <v>2.5759819038498106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37"/>
    </row>
    <row r="7" spans="2:10">
      <c r="B7" s="5" t="s">
        <v>32</v>
      </c>
      <c r="C7" s="23">
        <f>+SUM('Income statement per Q'!C7:F7)</f>
        <v>6.9496507936886989</v>
      </c>
      <c r="D7" s="23">
        <f>+SUM('Income statement per Q'!G7:J7)</f>
        <v>8.208921775941155</v>
      </c>
      <c r="E7" s="23">
        <f>+SUM('Income statement per Q'!K7:N7)</f>
        <v>11.635527388634424</v>
      </c>
      <c r="F7" s="23">
        <f>+SUM('Income statement per Q'!O7:R7)</f>
        <v>25.591971639979676</v>
      </c>
      <c r="G7" s="23">
        <f>+SUM('Income statement per Q'!S7:V7)</f>
        <v>13.575629938495258</v>
      </c>
      <c r="H7" s="23">
        <f>+SUM('Income statement per Q'!W7:Z7)</f>
        <v>23.775224239513037</v>
      </c>
      <c r="I7" s="23">
        <f>+SUM('Income statement per Q'!AA7:AD7)</f>
        <v>24.417856119247588</v>
      </c>
      <c r="J7" s="37"/>
    </row>
    <row r="8" spans="2:10">
      <c r="B8" s="8" t="s">
        <v>33</v>
      </c>
      <c r="C8" s="24">
        <f t="shared" ref="C8:I8" si="0">SUM(C5:C7)</f>
        <v>344.89003925723517</v>
      </c>
      <c r="D8" s="24">
        <f t="shared" si="0"/>
        <v>185.59949847667619</v>
      </c>
      <c r="E8" s="24">
        <f t="shared" si="0"/>
        <v>449.13006663701657</v>
      </c>
      <c r="F8" s="24">
        <f t="shared" si="0"/>
        <v>690.60587704884608</v>
      </c>
      <c r="G8" s="24">
        <f t="shared" si="0"/>
        <v>844.72406830932891</v>
      </c>
      <c r="H8" s="24">
        <f t="shared" si="0"/>
        <v>1049.648083303427</v>
      </c>
      <c r="I8" s="24">
        <f t="shared" si="0"/>
        <v>808.10198731099354</v>
      </c>
      <c r="J8" s="37"/>
    </row>
    <row r="9" spans="2:10">
      <c r="B9" s="5"/>
      <c r="C9" s="23"/>
      <c r="D9" s="23"/>
      <c r="E9" s="23"/>
      <c r="F9" s="23"/>
      <c r="G9" s="23"/>
      <c r="H9" s="23"/>
      <c r="I9" s="23"/>
    </row>
    <row r="10" spans="2:10">
      <c r="B10" s="5" t="s">
        <v>34</v>
      </c>
      <c r="C10" s="23">
        <f>+SUM('Income statement per Q'!C10:F10)</f>
        <v>-80.49370752456251</v>
      </c>
      <c r="D10" s="23">
        <f>+SUM('Income statement per Q'!G10:J10)</f>
        <v>-74.072093360240459</v>
      </c>
      <c r="E10" s="23">
        <f>+SUM('Income statement per Q'!K10:N10)</f>
        <v>-100.11609763098535</v>
      </c>
      <c r="F10" s="23">
        <f>+SUM('Income statement per Q'!O10:R10)</f>
        <v>-166.85538919042185</v>
      </c>
      <c r="G10" s="23">
        <f>+SUM('Income statement per Q'!S10:V10)</f>
        <v>-197.19812517186671</v>
      </c>
      <c r="H10" s="23">
        <f>+SUM('Income statement per Q'!W10:Z10)</f>
        <v>-308.53812798337867</v>
      </c>
      <c r="I10" s="23">
        <f>+SUM('Income statement per Q'!AA10:AD10)</f>
        <v>-300.06203219865802</v>
      </c>
      <c r="J10" s="37"/>
    </row>
    <row r="11" spans="2:10">
      <c r="B11" s="5" t="s">
        <v>35</v>
      </c>
      <c r="C11" s="23">
        <f>+SUM('Income statement per Q'!C11:F11)</f>
        <v>-32.033946466213422</v>
      </c>
      <c r="D11" s="23">
        <f>+SUM('Income statement per Q'!G11:J11)</f>
        <v>0.36420324597568943</v>
      </c>
      <c r="E11" s="23">
        <f>+SUM('Income statement per Q'!K11:N11)</f>
        <v>2.8725970200282989</v>
      </c>
      <c r="F11" s="23">
        <f>+SUM('Income statement per Q'!O11:R11)</f>
        <v>30.059588002302519</v>
      </c>
      <c r="G11" s="23">
        <f>+SUM('Income statement per Q'!S11:V11)</f>
        <v>-68.002350753572671</v>
      </c>
      <c r="H11" s="23">
        <f>+SUM('Income statement per Q'!W11:Z11)</f>
        <v>2.9558711483084039</v>
      </c>
      <c r="I11" s="23">
        <f>+SUM('Income statement per Q'!AA11:AD11)</f>
        <v>-0.72908104023980513</v>
      </c>
      <c r="J11" s="37"/>
    </row>
    <row r="12" spans="2:10">
      <c r="B12" s="5" t="s">
        <v>36</v>
      </c>
      <c r="C12" s="23">
        <f>+SUM('Income statement per Q'!C12:F12)</f>
        <v>-33.462218049343505</v>
      </c>
      <c r="D12" s="23">
        <f>+SUM('Income statement per Q'!G12:J12)</f>
        <v>-10.483559951330154</v>
      </c>
      <c r="E12" s="23">
        <f>+SUM('Income statement per Q'!K12:N12)</f>
        <v>-40.148372414026852</v>
      </c>
      <c r="F12" s="23">
        <f>+SUM('Income statement per Q'!O12:R12)</f>
        <v>-33.77766499878026</v>
      </c>
      <c r="G12" s="23">
        <f>+SUM('Income statement per Q'!S12:V12)</f>
        <v>-19.156622006196702</v>
      </c>
      <c r="H12" s="23">
        <f>+SUM('Income statement per Q'!W12:Z12)</f>
        <v>-41.528474286165661</v>
      </c>
      <c r="I12" s="23">
        <f>+SUM('Income statement per Q'!AA12:AD12)</f>
        <v>-43.463784026861489</v>
      </c>
      <c r="J12" s="37"/>
    </row>
    <row r="13" spans="2:10">
      <c r="B13" s="5" t="s">
        <v>37</v>
      </c>
      <c r="C13" s="23">
        <f>+SUM('Income statement per Q'!C13:F13)</f>
        <v>-80.120414046808051</v>
      </c>
      <c r="D13" s="23">
        <f>+SUM('Income statement per Q'!G13:J13)</f>
        <v>-74.327554744952607</v>
      </c>
      <c r="E13" s="23">
        <f>+SUM('Income statement per Q'!K13:N13)</f>
        <v>-78.208501235676721</v>
      </c>
      <c r="F13" s="23">
        <f>+SUM('Income statement per Q'!O13:R13)</f>
        <v>-79.565042700217106</v>
      </c>
      <c r="G13" s="23">
        <f>+SUM('Income statement per Q'!S13:V13)</f>
        <v>-160.00456203773385</v>
      </c>
      <c r="H13" s="23">
        <f>+SUM('Income statement per Q'!W13:Z13)</f>
        <v>-268.21309190524931</v>
      </c>
      <c r="I13" s="23">
        <f>+SUM('Income statement per Q'!AA13:AD13)</f>
        <v>-225.42169948622171</v>
      </c>
      <c r="J13" s="37"/>
    </row>
    <row r="14" spans="2:10">
      <c r="B14" s="5" t="s">
        <v>38</v>
      </c>
      <c r="C14" s="23">
        <f>+SUM('Income statement per Q'!C14:F14)</f>
        <v>-12.187817812734318</v>
      </c>
      <c r="D14" s="23">
        <f>+SUM('Income statement per Q'!G14:J14)</f>
        <v>-146.52234117585743</v>
      </c>
      <c r="E14" s="23">
        <f>+SUM('Income statement per Q'!K14:N14)</f>
        <v>45.243359609210678</v>
      </c>
      <c r="F14" s="23">
        <f>+SUM('Income statement per Q'!O14:R14)</f>
        <v>-44.64962523005147</v>
      </c>
      <c r="G14" s="23">
        <f>+SUM('Income statement per Q'!S14:V14)</f>
        <v>-255.73356241937901</v>
      </c>
      <c r="H14" s="23">
        <f>+SUM('Income statement per Q'!W14:Z14)</f>
        <v>41.440163290376553</v>
      </c>
      <c r="I14" s="23">
        <f>+SUM('Income statement per Q'!AA14:AD14)</f>
        <v>-256.23523276955149</v>
      </c>
      <c r="J14" s="37"/>
    </row>
    <row r="15" spans="2:10">
      <c r="B15" s="5" t="s">
        <v>39</v>
      </c>
      <c r="C15" s="38">
        <f>+SUM('Income statement per Q'!C15:F15)</f>
        <v>-11.709349063700826</v>
      </c>
      <c r="D15" s="38">
        <f>+SUM('Income statement per Q'!G15:J15)</f>
        <v>-9.2995769501868732</v>
      </c>
      <c r="E15" s="38">
        <f>+SUM('Income statement per Q'!K15:N15)</f>
        <v>-10.991966505898201</v>
      </c>
      <c r="F15" s="38">
        <f>+SUM('Income statement per Q'!O15:R15)</f>
        <v>-21.769251546257429</v>
      </c>
      <c r="G15" s="38">
        <f>+SUM('Income statement per Q'!S15:V15)</f>
        <v>-14.847153916388033</v>
      </c>
      <c r="H15" s="38">
        <f>+SUM('Income statement per Q'!W15:Z15)</f>
        <v>-12.861998506907359</v>
      </c>
      <c r="I15" s="38">
        <f>+SUM('Income statement per Q'!AA15:AD15)</f>
        <v>-16.725863495690835</v>
      </c>
      <c r="J15" s="37"/>
    </row>
    <row r="16" spans="2:10">
      <c r="B16" s="8" t="s">
        <v>40</v>
      </c>
      <c r="C16" s="39">
        <f>+SUM(C10:C15)</f>
        <v>-250.00745296336262</v>
      </c>
      <c r="D16" s="39">
        <f t="shared" ref="D16:I16" si="1">+SUM(D10:D15)</f>
        <v>-314.34092293659182</v>
      </c>
      <c r="E16" s="39">
        <f t="shared" si="1"/>
        <v>-181.34898115734816</v>
      </c>
      <c r="F16" s="39">
        <f t="shared" si="1"/>
        <v>-316.55738566342558</v>
      </c>
      <c r="G16" s="39">
        <f t="shared" si="1"/>
        <v>-714.94237630513703</v>
      </c>
      <c r="H16" s="39">
        <f t="shared" si="1"/>
        <v>-586.74565824301612</v>
      </c>
      <c r="I16" s="39">
        <f t="shared" si="1"/>
        <v>-842.63769301722346</v>
      </c>
      <c r="J16" s="37"/>
    </row>
    <row r="17" spans="2:10">
      <c r="B17" s="5"/>
      <c r="C17" s="38"/>
      <c r="D17" s="38"/>
      <c r="E17" s="38"/>
      <c r="F17" s="38"/>
      <c r="G17" s="38"/>
      <c r="H17" s="38"/>
      <c r="I17" s="38"/>
    </row>
    <row r="18" spans="2:10">
      <c r="B18" s="9" t="s">
        <v>41</v>
      </c>
      <c r="C18" s="39">
        <f>+C8+C16</f>
        <v>94.882586293872549</v>
      </c>
      <c r="D18" s="39">
        <f t="shared" ref="D18:I18" si="2">+D8+D16</f>
        <v>-128.74142445991563</v>
      </c>
      <c r="E18" s="39">
        <f t="shared" si="2"/>
        <v>267.78108547966838</v>
      </c>
      <c r="F18" s="39">
        <f t="shared" si="2"/>
        <v>374.0484913854205</v>
      </c>
      <c r="G18" s="39">
        <f t="shared" si="2"/>
        <v>129.78169200419188</v>
      </c>
      <c r="H18" s="39">
        <f t="shared" si="2"/>
        <v>462.90242506041091</v>
      </c>
      <c r="I18" s="39">
        <f t="shared" si="2"/>
        <v>-34.535705706229919</v>
      </c>
      <c r="J18" s="37"/>
    </row>
    <row r="19" spans="2:10">
      <c r="B19" s="5"/>
      <c r="C19" s="38"/>
      <c r="D19" s="38"/>
      <c r="E19" s="38"/>
      <c r="F19" s="38"/>
      <c r="G19" s="38"/>
      <c r="H19" s="38"/>
      <c r="I19" s="38"/>
    </row>
    <row r="20" spans="2:10">
      <c r="B20" s="5" t="s">
        <v>42</v>
      </c>
      <c r="C20" s="23">
        <f>+SUM('Income statement per Q'!C20:F20)</f>
        <v>11.800412940303861</v>
      </c>
      <c r="D20" s="23">
        <f>+SUM('Income statement per Q'!G20:J20)</f>
        <v>11.265071400101245</v>
      </c>
      <c r="E20" s="23">
        <f>+SUM('Income statement per Q'!K20:N20)</f>
        <v>9.3021050300257535</v>
      </c>
      <c r="F20" s="23">
        <f>+SUM('Income statement per Q'!O20:R20)</f>
        <v>12.974527900524357</v>
      </c>
      <c r="G20" s="23">
        <f>+SUM('Income statement per Q'!S20:V20)</f>
        <v>24.982836034159092</v>
      </c>
      <c r="H20" s="23">
        <f>+SUM('Income statement per Q'!W20:Z20)</f>
        <v>27.781153291796691</v>
      </c>
      <c r="I20" s="23">
        <f>+SUM('Income statement per Q'!AA20:AD20)</f>
        <v>32.845848435311694</v>
      </c>
      <c r="J20" s="37"/>
    </row>
    <row r="21" spans="2:10">
      <c r="B21" s="5" t="s">
        <v>43</v>
      </c>
      <c r="C21" s="23">
        <f>+SUM('Income statement per Q'!C21:F21)</f>
        <v>-50.292852873325138</v>
      </c>
      <c r="D21" s="23">
        <f>+SUM('Income statement per Q'!G21:J21)</f>
        <v>-28.227534226464954</v>
      </c>
      <c r="E21" s="23">
        <f>+SUM('Income statement per Q'!K21:N21)</f>
        <v>-22.872895583571193</v>
      </c>
      <c r="F21" s="23">
        <f>+SUM('Income statement per Q'!O21:R21)</f>
        <v>-34.878419693439227</v>
      </c>
      <c r="G21" s="23">
        <f>+SUM('Income statement per Q'!S21:V21)</f>
        <v>-31.237162421706863</v>
      </c>
      <c r="H21" s="23">
        <f>+SUM('Income statement per Q'!W21:Z21)</f>
        <v>-49.659786142235738</v>
      </c>
      <c r="I21" s="23">
        <f>+SUM('Income statement per Q'!AA21:AD21)</f>
        <v>-51.535622132060595</v>
      </c>
      <c r="J21" s="37"/>
    </row>
    <row r="22" spans="2:10">
      <c r="B22" s="5" t="s">
        <v>44</v>
      </c>
      <c r="C22" s="38">
        <f>+SUM('Income statement per Q'!C22:F22)</f>
        <v>-7.5436542273877762</v>
      </c>
      <c r="D22" s="38">
        <f>+SUM('Income statement per Q'!G22:J22)</f>
        <v>16.757089425089347</v>
      </c>
      <c r="E22" s="38">
        <f>+SUM('Income statement per Q'!K22:N22)</f>
        <v>-8.5696291447251376</v>
      </c>
      <c r="F22" s="38">
        <f>+SUM('Income statement per Q'!O22:R22)</f>
        <v>-11.647845516723567</v>
      </c>
      <c r="G22" s="38">
        <f>+SUM('Income statement per Q'!S22:V22)</f>
        <v>-14.123308933767838</v>
      </c>
      <c r="H22" s="38">
        <f>+SUM('Income statement per Q'!W22:Z22)</f>
        <v>-15.109104126904487</v>
      </c>
      <c r="I22" s="38">
        <f>+SUM('Income statement per Q'!AA22:AD22)</f>
        <v>20.352269714654891</v>
      </c>
      <c r="J22" s="37"/>
    </row>
    <row r="23" spans="2:10">
      <c r="B23" s="8" t="s">
        <v>45</v>
      </c>
      <c r="C23" s="39">
        <f>+SUM(C20:C22)</f>
        <v>-46.03609416040905</v>
      </c>
      <c r="D23" s="39">
        <f t="shared" ref="D23:I23" si="3">+SUM(D20:D22)</f>
        <v>-0.2053734012743611</v>
      </c>
      <c r="E23" s="39">
        <f t="shared" si="3"/>
        <v>-22.140419698270577</v>
      </c>
      <c r="F23" s="39">
        <f t="shared" si="3"/>
        <v>-33.55173730963844</v>
      </c>
      <c r="G23" s="39">
        <f t="shared" si="3"/>
        <v>-20.377635321315609</v>
      </c>
      <c r="H23" s="39">
        <f t="shared" si="3"/>
        <v>-36.98773697734353</v>
      </c>
      <c r="I23" s="39">
        <f t="shared" si="3"/>
        <v>1.6624960179059904</v>
      </c>
      <c r="J23" s="37"/>
    </row>
    <row r="24" spans="2:10">
      <c r="B24" s="5"/>
      <c r="C24" s="38"/>
      <c r="D24" s="38"/>
      <c r="E24" s="38"/>
      <c r="F24" s="38"/>
      <c r="G24" s="38"/>
      <c r="H24" s="38"/>
      <c r="I24" s="38"/>
    </row>
    <row r="25" spans="2:10">
      <c r="B25" s="6" t="s">
        <v>46</v>
      </c>
      <c r="C25" s="39">
        <f>+C18+C23</f>
        <v>48.846492133463499</v>
      </c>
      <c r="D25" s="39">
        <f t="shared" ref="D25:I25" si="4">+D18+D23</f>
        <v>-128.94679786118999</v>
      </c>
      <c r="E25" s="39">
        <f t="shared" si="4"/>
        <v>245.64066578139779</v>
      </c>
      <c r="F25" s="39">
        <f t="shared" si="4"/>
        <v>340.49675407578206</v>
      </c>
      <c r="G25" s="39">
        <f t="shared" si="4"/>
        <v>109.40405668287627</v>
      </c>
      <c r="H25" s="39">
        <f t="shared" si="4"/>
        <v>425.9146880830674</v>
      </c>
      <c r="I25" s="39">
        <f t="shared" si="4"/>
        <v>-32.873209688323925</v>
      </c>
      <c r="J25" s="37"/>
    </row>
    <row r="26" spans="2:10">
      <c r="B26" s="5"/>
      <c r="C26" s="38"/>
      <c r="D26" s="38"/>
      <c r="E26" s="38"/>
      <c r="F26" s="38"/>
      <c r="G26" s="38"/>
      <c r="H26" s="38"/>
      <c r="I26" s="38"/>
    </row>
    <row r="27" spans="2:10">
      <c r="B27" s="10" t="s">
        <v>47</v>
      </c>
      <c r="C27" s="38">
        <f>+SUM('Income statement per Q'!C27:F27)</f>
        <v>-56.852831671655096</v>
      </c>
      <c r="D27" s="38">
        <f>+SUM('Income statement per Q'!G27:J27)</f>
        <v>65.996266670769472</v>
      </c>
      <c r="E27" s="38">
        <f>+SUM('Income statement per Q'!K27:N27)</f>
        <v>-175.45162495384261</v>
      </c>
      <c r="F27" s="38">
        <f>+SUM('Income statement per Q'!O27:R27)</f>
        <v>-271.16331955655875</v>
      </c>
      <c r="G27" s="38">
        <f>+SUM('Income statement per Q'!S27:V27)</f>
        <v>-194.3497931628045</v>
      </c>
      <c r="H27" s="38">
        <f>+SUM('Income statement per Q'!W27:Z27)</f>
        <v>-390.40618357235326</v>
      </c>
      <c r="I27" s="38">
        <f>+SUM('Income statement per Q'!AA27:AD27)</f>
        <v>-21.792660423544845</v>
      </c>
      <c r="J27" s="37"/>
    </row>
    <row r="28" spans="2:10">
      <c r="B28" s="6" t="s">
        <v>48</v>
      </c>
      <c r="C28" s="39">
        <f>+C25+C27</f>
        <v>-8.0063395381915967</v>
      </c>
      <c r="D28" s="39">
        <f t="shared" ref="D28:I28" si="5">+D25+D27</f>
        <v>-62.95053119042052</v>
      </c>
      <c r="E28" s="39">
        <f t="shared" si="5"/>
        <v>70.189040827555175</v>
      </c>
      <c r="F28" s="39">
        <f t="shared" si="5"/>
        <v>69.333434519223317</v>
      </c>
      <c r="G28" s="39">
        <f t="shared" si="5"/>
        <v>-84.945736479928229</v>
      </c>
      <c r="H28" s="39">
        <f t="shared" si="5"/>
        <v>35.508504510714147</v>
      </c>
      <c r="I28" s="39">
        <f t="shared" si="5"/>
        <v>-54.66587011186877</v>
      </c>
      <c r="J28" s="37"/>
    </row>
    <row r="29" spans="2:10">
      <c r="B29" s="5"/>
      <c r="C29" s="38"/>
      <c r="D29" s="38"/>
      <c r="E29" s="38"/>
      <c r="F29" s="38"/>
      <c r="G29" s="38"/>
      <c r="H29" s="38"/>
      <c r="I29" s="38"/>
    </row>
    <row r="30" spans="2:10">
      <c r="B30" s="11" t="s">
        <v>49</v>
      </c>
      <c r="C30" s="38"/>
      <c r="D30" s="38"/>
      <c r="E30" s="38"/>
      <c r="F30" s="38"/>
      <c r="G30" s="38"/>
      <c r="H30" s="38"/>
      <c r="I30" s="38"/>
    </row>
    <row r="31" spans="2:10">
      <c r="B31" s="5" t="s">
        <v>50</v>
      </c>
      <c r="C31" s="38">
        <f>+SUM('Income statement per Q'!C31:F31)</f>
        <v>-2.0644253087924369</v>
      </c>
      <c r="D31" s="38">
        <f>+SUM('Income statement per Q'!G31:J31)</f>
        <v>-2.0804550920396707</v>
      </c>
      <c r="E31" s="38">
        <f>+SUM('Income statement per Q'!K31:N31)</f>
        <v>-5.9419898121452661</v>
      </c>
      <c r="F31" s="38">
        <f>+SUM('Income statement per Q'!O31:R31)</f>
        <v>-22.799345149517933</v>
      </c>
      <c r="G31" s="38">
        <f>+SUM('Income statement per Q'!S31:V31)</f>
        <v>-14.786245373433687</v>
      </c>
      <c r="H31" s="38">
        <f>+SUM('Income statement per Q'!W31:Z31)</f>
        <v>-9.1748425639337796</v>
      </c>
      <c r="I31" s="38">
        <f>+SUM('Income statement per Q'!AA31:AD31)</f>
        <v>13.900742041857608</v>
      </c>
      <c r="J31" s="37"/>
    </row>
    <row r="32" spans="2:10">
      <c r="B32" s="5" t="s">
        <v>51</v>
      </c>
      <c r="C32" s="38">
        <f>+SUM('Income statement per Q'!C32:F32)</f>
        <v>4.5864114219748862E-2</v>
      </c>
      <c r="D32" s="38">
        <f>+SUM('Income statement per Q'!G32:J32)</f>
        <v>-5.644819799575776E-2</v>
      </c>
      <c r="E32" s="38">
        <f>+SUM('Income statement per Q'!K32:N32)</f>
        <v>-5.8172181809480188E-2</v>
      </c>
      <c r="F32" s="38">
        <f>+SUM('Income statement per Q'!O32:R32)</f>
        <v>1.0800140479058903E-2</v>
      </c>
      <c r="G32" s="38">
        <f>+SUM('Income statement per Q'!S32:V32)</f>
        <v>-0.12822897551372456</v>
      </c>
      <c r="H32" s="38">
        <f>+SUM('Income statement per Q'!W32:Z32)</f>
        <v>0.19015796388661677</v>
      </c>
      <c r="I32" s="38">
        <f>+SUM('Income statement per Q'!AA32:AD32)</f>
        <v>0.107655055302788</v>
      </c>
      <c r="J32" s="37"/>
    </row>
    <row r="33" spans="2:10">
      <c r="B33" s="6" t="s">
        <v>52</v>
      </c>
      <c r="C33" s="39">
        <f>SUM(C31:C32)</f>
        <v>-2.0185611945726882</v>
      </c>
      <c r="D33" s="39">
        <f t="shared" ref="D33:I33" si="6">SUM(D31:D32)</f>
        <v>-2.1369032900354283</v>
      </c>
      <c r="E33" s="39">
        <f t="shared" si="6"/>
        <v>-6.0001619939547464</v>
      </c>
      <c r="F33" s="39">
        <f t="shared" si="6"/>
        <v>-22.788545009038874</v>
      </c>
      <c r="G33" s="39">
        <f t="shared" si="6"/>
        <v>-14.914474348947412</v>
      </c>
      <c r="H33" s="39">
        <f t="shared" si="6"/>
        <v>-8.9846846000471636</v>
      </c>
      <c r="I33" s="39">
        <f t="shared" si="6"/>
        <v>14.008397097160396</v>
      </c>
      <c r="J33" s="37"/>
    </row>
    <row r="34" spans="2:10">
      <c r="B34" s="5"/>
      <c r="C34" s="38"/>
      <c r="D34" s="38"/>
      <c r="E34" s="38"/>
      <c r="F34" s="38"/>
      <c r="G34" s="38"/>
      <c r="H34" s="38"/>
      <c r="I34" s="38"/>
    </row>
    <row r="35" spans="2:10">
      <c r="B35" s="6" t="s">
        <v>53</v>
      </c>
      <c r="C35" s="39">
        <f>+C28+C33</f>
        <v>-10.024900732764285</v>
      </c>
      <c r="D35" s="39">
        <f t="shared" ref="D35:I35" si="7">+D28+D33</f>
        <v>-65.087434480455954</v>
      </c>
      <c r="E35" s="39">
        <f t="shared" si="7"/>
        <v>64.188878833600427</v>
      </c>
      <c r="F35" s="39">
        <f t="shared" si="7"/>
        <v>46.544889510184447</v>
      </c>
      <c r="G35" s="39">
        <f t="shared" si="7"/>
        <v>-99.860210828875637</v>
      </c>
      <c r="H35" s="39">
        <f t="shared" si="7"/>
        <v>26.523819910666983</v>
      </c>
      <c r="I35" s="39">
        <f t="shared" si="7"/>
        <v>-40.657473014708373</v>
      </c>
      <c r="J35" s="37"/>
    </row>
    <row r="36" spans="2:10">
      <c r="B36" s="5"/>
      <c r="C36" s="38"/>
      <c r="D36" s="38"/>
      <c r="E36" s="38"/>
      <c r="F36" s="38"/>
      <c r="G36" s="38"/>
      <c r="H36" s="38"/>
      <c r="I36" s="38"/>
    </row>
    <row r="37" spans="2:10">
      <c r="B37" s="6" t="s">
        <v>54</v>
      </c>
      <c r="C37" s="39">
        <f>+C8+C10+C11+C12+C15</f>
        <v>187.19081815341491</v>
      </c>
      <c r="D37" s="39">
        <f t="shared" ref="D37:I37" si="8">+D8+D10+D11+D12+D15</f>
        <v>92.108471460894393</v>
      </c>
      <c r="E37" s="39">
        <f t="shared" si="8"/>
        <v>300.74622710613448</v>
      </c>
      <c r="F37" s="39">
        <f t="shared" si="8"/>
        <v>498.26315931568917</v>
      </c>
      <c r="G37" s="39">
        <f t="shared" si="8"/>
        <v>545.5198164613048</v>
      </c>
      <c r="H37" s="39">
        <f t="shared" si="8"/>
        <v>689.67535367528376</v>
      </c>
      <c r="I37" s="39">
        <f t="shared" si="8"/>
        <v>447.12122654954339</v>
      </c>
      <c r="J37" s="37"/>
    </row>
    <row r="38" spans="2:10">
      <c r="B38" s="5"/>
    </row>
    <row r="39" spans="2:10">
      <c r="B39" s="5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6091-C9DA-47D1-B23C-6D6F7305C78D}">
  <dimension ref="B2:M46"/>
  <sheetViews>
    <sheetView workbookViewId="0">
      <selection activeCell="N13" sqref="N13"/>
    </sheetView>
  </sheetViews>
  <sheetFormatPr defaultRowHeight="15"/>
  <cols>
    <col min="2" max="2" width="49.28515625" bestFit="1" customWidth="1"/>
    <col min="9" max="9" width="10.28515625" bestFit="1" customWidth="1"/>
  </cols>
  <sheetData>
    <row r="2" spans="2:13" ht="22.5">
      <c r="B2" s="1" t="s">
        <v>106</v>
      </c>
      <c r="C2" s="2"/>
      <c r="D2" s="2"/>
      <c r="E2" s="2"/>
      <c r="F2" s="2"/>
      <c r="G2" s="2"/>
      <c r="H2" s="2"/>
      <c r="I2" s="2"/>
    </row>
    <row r="3" spans="2:13">
      <c r="B3" s="2"/>
      <c r="C3" s="2"/>
      <c r="D3" s="2"/>
      <c r="E3" s="2"/>
      <c r="F3" s="2"/>
      <c r="G3" s="2"/>
      <c r="H3" s="2"/>
      <c r="I3" s="2"/>
    </row>
    <row r="4" spans="2:13" ht="15.7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0"/>
    </row>
    <row r="5" spans="2:13">
      <c r="B5" s="5" t="s">
        <v>46</v>
      </c>
      <c r="C5" s="12">
        <f>+SUM('Cash flow per Q'!C5:F5)</f>
        <v>48.846483560308442</v>
      </c>
      <c r="D5" s="12">
        <f>+SUM('Cash flow per Q'!G5:J5)</f>
        <v>-128.94679784831646</v>
      </c>
      <c r="E5" s="12">
        <f>+SUM('Cash flow per Q'!K5:N5)</f>
        <v>245.64066587514398</v>
      </c>
      <c r="F5" s="12">
        <f>+SUM('Cash flow per Q'!O5:R5)</f>
        <v>340.49675432858317</v>
      </c>
      <c r="G5" s="12">
        <f>+SUM('Cash flow per Q'!S5:V5)</f>
        <v>109.40404970617169</v>
      </c>
      <c r="H5" s="12">
        <f>+SUM('Cash flow per Q'!W5:Z5)</f>
        <v>425.91455727579972</v>
      </c>
      <c r="I5" s="12">
        <f>+SUM('Cash flow per Q'!AA5:AD5)</f>
        <v>-32.874144344735285</v>
      </c>
      <c r="J5" s="37"/>
    </row>
    <row r="6" spans="2:13">
      <c r="B6" s="5" t="s">
        <v>113</v>
      </c>
      <c r="C6" s="12">
        <f>+SUM('Cash flow per Q'!C6:F6)</f>
        <v>-18.983107047123021</v>
      </c>
      <c r="D6" s="12">
        <f>+SUM('Cash flow per Q'!G6:J6)</f>
        <v>19.890628902715001</v>
      </c>
      <c r="E6" s="12">
        <f>+SUM('Cash flow per Q'!K6:N6)</f>
        <v>41.966493517726995</v>
      </c>
      <c r="F6" s="12">
        <f>+SUM('Cash flow per Q'!O6:R6)</f>
        <v>-231.78252239120866</v>
      </c>
      <c r="G6" s="12">
        <f>+SUM('Cash flow per Q'!S6:V6)</f>
        <v>-117.80093773578793</v>
      </c>
      <c r="H6" s="12">
        <f>+SUM('Cash flow per Q'!W6:Z6)</f>
        <v>-293.22603539606382</v>
      </c>
      <c r="I6" s="12">
        <f>+SUM('Cash flow per Q'!AA6:AD6)</f>
        <v>-180.44329171532019</v>
      </c>
      <c r="J6" s="37"/>
    </row>
    <row r="7" spans="2:13">
      <c r="B7" s="5" t="s">
        <v>37</v>
      </c>
      <c r="C7" s="12">
        <f>+SUM('Cash flow per Q'!C7:F7)</f>
        <v>80.120414046808051</v>
      </c>
      <c r="D7" s="12">
        <f>+SUM('Cash flow per Q'!G7:J7)</f>
        <v>74.327554744952607</v>
      </c>
      <c r="E7" s="12">
        <f>+SUM('Cash flow per Q'!K7:N7)</f>
        <v>78.208501235676721</v>
      </c>
      <c r="F7" s="12">
        <f>+SUM('Cash flow per Q'!O7:R7)</f>
        <v>79.565042700217106</v>
      </c>
      <c r="G7" s="12">
        <f>+SUM('Cash flow per Q'!S7:V7)</f>
        <v>160.00456203773385</v>
      </c>
      <c r="H7" s="12">
        <f>+SUM('Cash flow per Q'!W7:Z7)</f>
        <v>268.21313464995546</v>
      </c>
      <c r="I7" s="12">
        <f>+SUM('Cash flow per Q'!AA7:AD7)</f>
        <v>225.42169948622171</v>
      </c>
      <c r="J7" s="37"/>
    </row>
    <row r="8" spans="2:13">
      <c r="B8" s="5" t="s">
        <v>38</v>
      </c>
      <c r="C8" s="12">
        <f>+SUM('Cash flow per Q'!C8:F8)</f>
        <v>12.187817906996761</v>
      </c>
      <c r="D8" s="12">
        <f>+SUM('Cash flow per Q'!G8:J8)</f>
        <v>146.52234117585743</v>
      </c>
      <c r="E8" s="12">
        <f>+SUM('Cash flow per Q'!K8:N8)</f>
        <v>-45.243359609210678</v>
      </c>
      <c r="F8" s="12">
        <f>+SUM('Cash flow per Q'!O8:R8)</f>
        <v>44.64962523005147</v>
      </c>
      <c r="G8" s="12">
        <f>+SUM('Cash flow per Q'!S8:V8)</f>
        <v>255.73356241937901</v>
      </c>
      <c r="H8" s="12">
        <f>+SUM('Cash flow per Q'!W8:Z8)</f>
        <v>-41.440138414851013</v>
      </c>
      <c r="I8" s="12">
        <f>+SUM('Cash flow per Q'!AA8:AD8)</f>
        <v>256.23523376955148</v>
      </c>
      <c r="J8" s="37"/>
    </row>
    <row r="9" spans="2:13">
      <c r="B9" s="5" t="s">
        <v>114</v>
      </c>
      <c r="C9" s="12">
        <f>+SUM('Cash flow per Q'!C9:F9)</f>
        <v>0</v>
      </c>
      <c r="D9" s="12">
        <f>+SUM('Cash flow per Q'!G9:J9)</f>
        <v>6.8177751555275112E-2</v>
      </c>
      <c r="E9" s="12">
        <f>+SUM('Cash flow per Q'!K9:N9)</f>
        <v>21.825384165029888</v>
      </c>
      <c r="F9" s="12">
        <f>+SUM('Cash flow per Q'!O9:R9)</f>
        <v>14.881015354388097</v>
      </c>
      <c r="G9" s="12">
        <f>+SUM('Cash flow per Q'!S9:V9)</f>
        <v>0.45887639026433402</v>
      </c>
      <c r="H9" s="12">
        <f>+SUM('Cash flow per Q'!W9:Z9)</f>
        <v>15.682491503724327</v>
      </c>
      <c r="I9" s="12">
        <f>+SUM('Cash flow per Q'!AA9:AD9)</f>
        <v>12.346276120388081</v>
      </c>
      <c r="J9" s="37"/>
    </row>
    <row r="10" spans="2:13">
      <c r="B10" s="5" t="s">
        <v>115</v>
      </c>
      <c r="C10" s="12">
        <f>+SUM('Cash flow per Q'!C10:F10)</f>
        <v>1.8290369270593323</v>
      </c>
      <c r="D10" s="12">
        <f>+SUM('Cash flow per Q'!G10:J10)</f>
        <v>0.33083317728077538</v>
      </c>
      <c r="E10" s="12">
        <f>+SUM('Cash flow per Q'!K10:N10)</f>
        <v>0.58628301909105351</v>
      </c>
      <c r="F10" s="12">
        <f>+SUM('Cash flow per Q'!O10:R10)</f>
        <v>1.1939503534694818</v>
      </c>
      <c r="G10" s="12">
        <f>+SUM('Cash flow per Q'!S10:V10)</f>
        <v>2.0626352845807086</v>
      </c>
      <c r="H10" s="12">
        <f>+SUM('Cash flow per Q'!W10:Z10)</f>
        <v>12.159630501081036</v>
      </c>
      <c r="I10" s="12">
        <f>+SUM('Cash flow per Q'!AA10:AD10)</f>
        <v>14.783644963174668</v>
      </c>
      <c r="J10" s="37"/>
    </row>
    <row r="11" spans="2:13">
      <c r="B11" s="5" t="s">
        <v>116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-0.43259373431421499</v>
      </c>
      <c r="F11" s="12">
        <f>+SUM('Cash flow per Q'!O11:R11)</f>
        <v>-2.3943414817255895</v>
      </c>
      <c r="G11" s="12">
        <f>+SUM('Cash flow per Q'!S11:V11)</f>
        <v>-2.3892597175703703</v>
      </c>
      <c r="H11" s="12">
        <f>+SUM('Cash flow per Q'!W11:Z11)</f>
        <v>-2.234860620483393</v>
      </c>
      <c r="I11" s="12">
        <f>+SUM('Cash flow per Q'!AA11:AD11)</f>
        <v>-0.49757702474368404</v>
      </c>
      <c r="J11" s="37"/>
    </row>
    <row r="12" spans="2:13">
      <c r="B12" s="5" t="s">
        <v>117</v>
      </c>
      <c r="C12" s="12">
        <f>+SUM('Cash flow per Q'!C12:F12)</f>
        <v>-2.0916669828322276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-4.435264318546845</v>
      </c>
      <c r="I12" s="12">
        <f>+SUM('Cash flow per Q'!AA12:AD12)</f>
        <v>-0.84595832138521965</v>
      </c>
      <c r="J12" s="37"/>
    </row>
    <row r="13" spans="2:13">
      <c r="B13" s="5" t="s">
        <v>118</v>
      </c>
      <c r="C13" s="12">
        <f>+SUM('Cash flow per Q'!C13:F13)</f>
        <v>33.629806372220187</v>
      </c>
      <c r="D13" s="12">
        <f>+SUM('Cash flow per Q'!G13:J13)</f>
        <v>17.362872153568194</v>
      </c>
      <c r="E13" s="12">
        <f>+SUM('Cash flow per Q'!K13:N13)</f>
        <v>10.924227129106626</v>
      </c>
      <c r="F13" s="12">
        <f>+SUM('Cash flow per Q'!O13:R13)</f>
        <v>18.164710338766906</v>
      </c>
      <c r="G13" s="12">
        <f>+SUM('Cash flow per Q'!S13:V13)</f>
        <v>8.1322850868496008</v>
      </c>
      <c r="H13" s="12">
        <f>+SUM('Cash flow per Q'!W13:Z13)</f>
        <v>15.752462725523555</v>
      </c>
      <c r="I13" s="12">
        <f>+SUM('Cash flow per Q'!AA13:AD13)</f>
        <v>7.3562688219786763</v>
      </c>
      <c r="J13" s="37"/>
    </row>
    <row r="14" spans="2:13">
      <c r="B14" s="5" t="s">
        <v>119</v>
      </c>
      <c r="C14" s="12">
        <f>+SUM('Cash flow per Q'!C14:F14)</f>
        <v>0</v>
      </c>
      <c r="D14" s="12">
        <f>+SUM('Cash flow per Q'!G14:J14)</f>
        <v>1.1221324669139481</v>
      </c>
      <c r="E14" s="12">
        <f>+SUM('Cash flow per Q'!K14:N14)</f>
        <v>4.508057245156758E-3</v>
      </c>
      <c r="F14" s="12">
        <f>+SUM('Cash flow per Q'!O14:R14)</f>
        <v>3.3560271491206599E-2</v>
      </c>
      <c r="G14" s="12">
        <f>+SUM('Cash flow per Q'!S14:V14)</f>
        <v>0</v>
      </c>
      <c r="H14" s="12">
        <f>+SUM('Cash flow per Q'!W14:Z14)</f>
        <v>-0.3676156352716331</v>
      </c>
      <c r="I14" s="12">
        <f>+SUM('Cash flow per Q'!AA14:AD14)</f>
        <v>7.0622834436571982E-2</v>
      </c>
      <c r="J14" s="37"/>
      <c r="L14" s="47"/>
      <c r="M14" s="41"/>
    </row>
    <row r="15" spans="2:13">
      <c r="B15" s="5" t="s">
        <v>120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-1.2150664693167759</v>
      </c>
      <c r="G15" s="12">
        <f>+SUM('Cash flow per Q'!S15:V15)</f>
        <v>1.1936261436829776</v>
      </c>
      <c r="H15" s="12">
        <f>+SUM('Cash flow per Q'!W15:Z15)</f>
        <v>-2.7673298891367075</v>
      </c>
      <c r="I15" s="12">
        <f>+SUM('Cash flow per Q'!AA15:AD15)</f>
        <v>-1.1224474154858703</v>
      </c>
      <c r="J15" s="37"/>
    </row>
    <row r="16" spans="2:13">
      <c r="B16" s="5" t="s">
        <v>121</v>
      </c>
      <c r="C16" s="12">
        <f>+SUM('Cash flow per Q'!C16:F16)</f>
        <v>50.327419814807349</v>
      </c>
      <c r="D16" s="12">
        <f>+SUM('Cash flow per Q'!G16:J16)</f>
        <v>-1.8370866202891323</v>
      </c>
      <c r="E16" s="12">
        <f>+SUM('Cash flow per Q'!K16:N16)</f>
        <v>-64.773014731521499</v>
      </c>
      <c r="F16" s="12">
        <f>+SUM('Cash flow per Q'!O16:R16)</f>
        <v>-77.936728860717537</v>
      </c>
      <c r="G16" s="12">
        <f>+SUM('Cash flow per Q'!S16:V16)</f>
        <v>45.661554716546384</v>
      </c>
      <c r="H16" s="12">
        <f>+SUM('Cash flow per Q'!W16:Z16)</f>
        <v>-79.966982079695683</v>
      </c>
      <c r="I16" s="12">
        <f>+SUM('Cash flow per Q'!AA16:AD16)</f>
        <v>54.728703335853972</v>
      </c>
      <c r="J16" s="37"/>
    </row>
    <row r="17" spans="2:12">
      <c r="B17" s="5" t="s">
        <v>122</v>
      </c>
      <c r="C17" s="12">
        <f>+SUM('Cash flow per Q'!C17:F17)</f>
        <v>36.327762995261018</v>
      </c>
      <c r="D17" s="12">
        <f>+SUM('Cash flow per Q'!G17:J17)</f>
        <v>-49.892836835914451</v>
      </c>
      <c r="E17" s="12">
        <f>+SUM('Cash flow per Q'!K17:N17)</f>
        <v>-10.429336119976623</v>
      </c>
      <c r="F17" s="12">
        <f>+SUM('Cash flow per Q'!O17:R17)</f>
        <v>141.1613250239522</v>
      </c>
      <c r="G17" s="12">
        <f>+SUM('Cash flow per Q'!S17:V17)</f>
        <v>2.5786410598336715</v>
      </c>
      <c r="H17" s="12">
        <f>+SUM('Cash flow per Q'!W17:Z17)</f>
        <v>63.762848893165796</v>
      </c>
      <c r="I17" s="12">
        <f>+SUM('Cash flow per Q'!AA17:AD17)</f>
        <v>-7.4633331401389</v>
      </c>
      <c r="J17" s="37"/>
      <c r="L17" s="49"/>
    </row>
    <row r="18" spans="2:12">
      <c r="B18" s="5" t="s">
        <v>123</v>
      </c>
      <c r="C18" s="12">
        <f>+SUM('Cash flow per Q'!C18:F18)</f>
        <v>0.30195919780738478</v>
      </c>
      <c r="D18" s="12">
        <f>+SUM('Cash flow per Q'!G18:J18)</f>
        <v>-15.678003845896054</v>
      </c>
      <c r="E18" s="12">
        <f>+SUM('Cash flow per Q'!K18:N18)</f>
        <v>14.208780120897305</v>
      </c>
      <c r="F18" s="12">
        <f>+SUM('Cash flow per Q'!O18:R18)</f>
        <v>25.41681879915631</v>
      </c>
      <c r="G18" s="12">
        <f>+SUM('Cash flow per Q'!S18:V18)</f>
        <v>25.013610745510192</v>
      </c>
      <c r="H18" s="12">
        <f>+SUM('Cash flow per Q'!W18:Z18)</f>
        <v>19.913999705093001</v>
      </c>
      <c r="I18" s="12">
        <f>+SUM('Cash flow per Q'!AA18:AD18)</f>
        <v>-22.320154306566216</v>
      </c>
      <c r="J18" s="37"/>
    </row>
    <row r="19" spans="2:12">
      <c r="B19" s="19" t="s">
        <v>124</v>
      </c>
      <c r="C19" s="24">
        <f t="shared" ref="C19:I19" si="0">+SUM(C5:C18)</f>
        <v>242.49592679131328</v>
      </c>
      <c r="D19" s="24">
        <f t="shared" si="0"/>
        <v>63.269815222427113</v>
      </c>
      <c r="E19" s="24">
        <f t="shared" si="0"/>
        <v>292.48653892489477</v>
      </c>
      <c r="F19" s="24">
        <f t="shared" si="0"/>
        <v>352.23414319710741</v>
      </c>
      <c r="G19" s="24">
        <f t="shared" si="0"/>
        <v>490.05320613719414</v>
      </c>
      <c r="H19" s="24">
        <f t="shared" si="0"/>
        <v>396.96089890029378</v>
      </c>
      <c r="I19" s="24">
        <f t="shared" si="0"/>
        <v>325.37554306322983</v>
      </c>
      <c r="J19" s="37"/>
    </row>
    <row r="20" spans="2:12">
      <c r="B20" s="5"/>
      <c r="C20" s="23"/>
      <c r="D20" s="23"/>
      <c r="E20" s="23"/>
      <c r="F20" s="23"/>
      <c r="G20" s="23"/>
      <c r="H20" s="23"/>
      <c r="I20" s="23"/>
    </row>
    <row r="21" spans="2:12">
      <c r="B21" s="5" t="s">
        <v>125</v>
      </c>
      <c r="C21" s="23">
        <f>+SUM('Cash flow per Q'!C21:F21)</f>
        <v>-1.197802734711962</v>
      </c>
      <c r="D21" s="23">
        <f>+SUM('Cash flow per Q'!G21:J21)</f>
        <v>-3.1216389124221564</v>
      </c>
      <c r="E21" s="23">
        <f>+SUM('Cash flow per Q'!K21:N21)</f>
        <v>-19.69625087819847</v>
      </c>
      <c r="F21" s="23">
        <f>+SUM('Cash flow per Q'!O21:R21)</f>
        <v>-32.792482030183258</v>
      </c>
      <c r="G21" s="23">
        <f>+SUM('Cash flow per Q'!S21:V21)</f>
        <v>-3.0769280742352336</v>
      </c>
      <c r="H21" s="23">
        <f>+SUM('Cash flow per Q'!W21:Z21)</f>
        <v>-13.229023143106561</v>
      </c>
      <c r="I21" s="23">
        <f>+SUM('Cash flow per Q'!AA21:AD21)</f>
        <v>-33.592249451306969</v>
      </c>
      <c r="J21" s="37"/>
    </row>
    <row r="22" spans="2:12">
      <c r="B22" s="5" t="s">
        <v>126</v>
      </c>
      <c r="C22" s="23">
        <f>+SUM('Cash flow per Q'!C22:F22)</f>
        <v>0</v>
      </c>
      <c r="D22" s="23">
        <f>+SUM('Cash flow per Q'!G22:J22)</f>
        <v>0</v>
      </c>
      <c r="E22" s="23">
        <f>+SUM('Cash flow per Q'!K22:N22)</f>
        <v>0</v>
      </c>
      <c r="F22" s="23">
        <f>+SUM('Cash flow per Q'!O22:R22)</f>
        <v>0</v>
      </c>
      <c r="G22" s="23">
        <f>+SUM('Cash flow per Q'!S22:V22)</f>
        <v>0</v>
      </c>
      <c r="H22" s="23">
        <f>+SUM('Cash flow per Q'!W22:Z22)</f>
        <v>0</v>
      </c>
      <c r="I22" s="23">
        <f>+SUM('Cash flow per Q'!AA22:AD22)</f>
        <v>-1.7559321093920688</v>
      </c>
      <c r="J22" s="37"/>
    </row>
    <row r="23" spans="2:12">
      <c r="B23" s="5" t="s">
        <v>127</v>
      </c>
      <c r="C23" s="23">
        <f>+SUM('Cash flow per Q'!C23:F23)</f>
        <v>-4.6628800246195476</v>
      </c>
      <c r="D23" s="23">
        <f>+SUM('Cash flow per Q'!G23:J23)</f>
        <v>0</v>
      </c>
      <c r="E23" s="23">
        <f>+SUM('Cash flow per Q'!K23:N23)</f>
        <v>0</v>
      </c>
      <c r="F23" s="23">
        <f>+SUM('Cash flow per Q'!O23:R23)</f>
        <v>-123.14127801704542</v>
      </c>
      <c r="G23" s="23">
        <f>+SUM('Cash flow per Q'!S23:V23)</f>
        <v>-113.87153772257852</v>
      </c>
      <c r="H23" s="23">
        <f>+SUM('Cash flow per Q'!W23:Z23)</f>
        <v>-64.753571191875778</v>
      </c>
      <c r="I23" s="23">
        <f>+SUM('Cash flow per Q'!AA23:AD23)</f>
        <v>-6.9435140000000004</v>
      </c>
      <c r="J23" s="37"/>
    </row>
    <row r="24" spans="2:12">
      <c r="B24" s="5" t="s">
        <v>128</v>
      </c>
      <c r="C24" s="23">
        <f>+SUM('Cash flow per Q'!C24:F24)</f>
        <v>-96.602130838204417</v>
      </c>
      <c r="D24" s="23">
        <f>+SUM('Cash flow per Q'!G24:J24)</f>
        <v>-106.58418522634173</v>
      </c>
      <c r="E24" s="23">
        <f>+SUM('Cash flow per Q'!K24:N24)</f>
        <v>-77.182144669108681</v>
      </c>
      <c r="F24" s="23">
        <f>+SUM('Cash flow per Q'!O24:R24)</f>
        <v>-107.41020662967979</v>
      </c>
      <c r="G24" s="23">
        <f>+SUM('Cash flow per Q'!S24:V24)</f>
        <v>-181.40700782567077</v>
      </c>
      <c r="H24" s="23">
        <f>+SUM('Cash flow per Q'!W24:Z24)</f>
        <v>-287.89061044443065</v>
      </c>
      <c r="I24" s="23">
        <f>+SUM('Cash flow per Q'!AA24:AD24)</f>
        <v>-337.94931368529808</v>
      </c>
      <c r="J24" s="37"/>
      <c r="L24" s="37"/>
    </row>
    <row r="25" spans="2:12">
      <c r="B25" s="5" t="s">
        <v>129</v>
      </c>
      <c r="C25" s="23">
        <f>+SUM('Cash flow per Q'!C25:F25)</f>
        <v>-1.3262585700938436</v>
      </c>
      <c r="D25" s="23">
        <f>+SUM('Cash flow per Q'!G25:J25)</f>
        <v>-0.46620944943153853</v>
      </c>
      <c r="E25" s="23">
        <f>+SUM('Cash flow per Q'!K25:N25)</f>
        <v>-1.0241822402965715</v>
      </c>
      <c r="F25" s="23">
        <f>+SUM('Cash flow per Q'!O25:R25)</f>
        <v>-3.61094371194842</v>
      </c>
      <c r="G25" s="23">
        <f>+SUM('Cash flow per Q'!S25:V25)</f>
        <v>-3.576950113173579</v>
      </c>
      <c r="H25" s="23">
        <f>+SUM('Cash flow per Q'!W25:Z25)</f>
        <v>-0.589980803786879</v>
      </c>
      <c r="I25" s="23">
        <f>+SUM('Cash flow per Q'!AA25:AD25)</f>
        <v>-3.2603426338647239</v>
      </c>
      <c r="J25" s="37"/>
    </row>
    <row r="26" spans="2:12">
      <c r="B26" s="5" t="s">
        <v>130</v>
      </c>
      <c r="C26" s="23">
        <f>+SUM('Cash flow per Q'!C26:F26)</f>
        <v>5.496847386536162</v>
      </c>
      <c r="D26" s="23">
        <f>+SUM('Cash flow per Q'!G26:J26)</f>
        <v>0</v>
      </c>
      <c r="E26" s="23">
        <f>+SUM('Cash flow per Q'!K26:N26)</f>
        <v>0</v>
      </c>
      <c r="F26" s="23">
        <f>+SUM('Cash flow per Q'!O26:R26)</f>
        <v>0</v>
      </c>
      <c r="G26" s="23">
        <f>+SUM('Cash flow per Q'!S26:V26)</f>
        <v>0</v>
      </c>
      <c r="H26" s="23">
        <f>+SUM('Cash flow per Q'!W26:Z26)</f>
        <v>0</v>
      </c>
      <c r="I26" s="23">
        <f>+SUM('Cash flow per Q'!AA26:AD26)</f>
        <v>0</v>
      </c>
      <c r="J26" s="37"/>
    </row>
    <row r="27" spans="2:12">
      <c r="B27" s="5" t="s">
        <v>131</v>
      </c>
      <c r="C27" s="23">
        <f>+SUM('Cash flow per Q'!C27:F27)</f>
        <v>0</v>
      </c>
      <c r="D27" s="23">
        <f>+SUM('Cash flow per Q'!G27:J27)</f>
        <v>0</v>
      </c>
      <c r="E27" s="23">
        <f>+SUM('Cash flow per Q'!K27:N27)</f>
        <v>-24.094986548305403</v>
      </c>
      <c r="F27" s="23">
        <f>+SUM('Cash flow per Q'!O27:R27)</f>
        <v>20.994256410100157</v>
      </c>
      <c r="G27" s="23">
        <f>+SUM('Cash flow per Q'!S27:V27)</f>
        <v>0</v>
      </c>
      <c r="H27" s="23">
        <f>+SUM('Cash flow per Q'!W27:Z27)</f>
        <v>-23.348858950501288</v>
      </c>
      <c r="I27" s="23">
        <f>+SUM('Cash flow per Q'!AA27:AD27)</f>
        <v>-29.4164543152107</v>
      </c>
      <c r="J27" s="37"/>
    </row>
    <row r="28" spans="2:12">
      <c r="B28" s="5" t="s">
        <v>132</v>
      </c>
      <c r="C28" s="23">
        <f>+SUM('Cash flow per Q'!C28:F28)</f>
        <v>0</v>
      </c>
      <c r="D28" s="23">
        <f>+SUM('Cash flow per Q'!G28:J28)</f>
        <v>-1.1221324669139487</v>
      </c>
      <c r="E28" s="23">
        <f>+SUM('Cash flow per Q'!K28:N28)</f>
        <v>0</v>
      </c>
      <c r="F28" s="23">
        <f>+SUM('Cash flow per Q'!O28:R28)</f>
        <v>0</v>
      </c>
      <c r="G28" s="23">
        <f>+SUM('Cash flow per Q'!S28:V28)</f>
        <v>0</v>
      </c>
      <c r="H28" s="23">
        <f>+SUM('Cash flow per Q'!W28:Z28)</f>
        <v>0</v>
      </c>
      <c r="I28" s="23">
        <f>+SUM('Cash flow per Q'!AA28:AD28)</f>
        <v>0</v>
      </c>
      <c r="J28" s="37"/>
    </row>
    <row r="29" spans="2:12">
      <c r="B29" s="5" t="s">
        <v>133</v>
      </c>
      <c r="C29" s="23">
        <f>+SUM('Cash flow per Q'!C29:F29)</f>
        <v>0</v>
      </c>
      <c r="D29" s="23">
        <f>+SUM('Cash flow per Q'!G29:J29)</f>
        <v>0</v>
      </c>
      <c r="E29" s="23">
        <f>+SUM('Cash flow per Q'!K29:N29)</f>
        <v>12.506445398882327</v>
      </c>
      <c r="F29" s="23">
        <f>+SUM('Cash flow per Q'!O29:R29)</f>
        <v>0</v>
      </c>
      <c r="G29" s="23">
        <f>+SUM('Cash flow per Q'!S29:V29)</f>
        <v>0</v>
      </c>
      <c r="H29" s="23">
        <f>+SUM('Cash flow per Q'!W29:Z29)</f>
        <v>0</v>
      </c>
      <c r="I29" s="23">
        <f>+SUM('Cash flow per Q'!AA29:AD29)</f>
        <v>0</v>
      </c>
      <c r="J29" s="37"/>
    </row>
    <row r="30" spans="2:12">
      <c r="B30" s="5" t="s">
        <v>134</v>
      </c>
      <c r="C30" s="23">
        <f>+SUM('Cash flow per Q'!C30:F30)</f>
        <v>2.0535988509437533</v>
      </c>
      <c r="D30" s="23">
        <f>+SUM('Cash flow per Q'!G30:J30)</f>
        <v>0</v>
      </c>
      <c r="E30" s="23">
        <f>+SUM('Cash flow per Q'!K30:N30)</f>
        <v>0</v>
      </c>
      <c r="F30" s="23">
        <f>+SUM('Cash flow per Q'!O30:R30)</f>
        <v>0</v>
      </c>
      <c r="G30" s="23">
        <f>+SUM('Cash flow per Q'!S30:V30)</f>
        <v>0</v>
      </c>
      <c r="H30" s="23">
        <f>+SUM('Cash flow per Q'!W30:Z30)</f>
        <v>-17.859871963794816</v>
      </c>
      <c r="I30" s="23">
        <f>+SUM('Cash flow per Q'!AA30:AD30)</f>
        <v>4.0369999999999999</v>
      </c>
      <c r="J30" s="37"/>
    </row>
    <row r="31" spans="2:12">
      <c r="B31" s="8" t="s">
        <v>135</v>
      </c>
      <c r="C31" s="24">
        <f t="shared" ref="C31:I31" si="1">+SUM(C21:C30)</f>
        <v>-96.238625930149851</v>
      </c>
      <c r="D31" s="24">
        <f t="shared" si="1"/>
        <v>-111.29416605510939</v>
      </c>
      <c r="E31" s="24">
        <f t="shared" si="1"/>
        <v>-109.49111893702678</v>
      </c>
      <c r="F31" s="24">
        <f t="shared" si="1"/>
        <v>-245.96065397875674</v>
      </c>
      <c r="G31" s="24">
        <f t="shared" si="1"/>
        <v>-301.93242373565806</v>
      </c>
      <c r="H31" s="24">
        <f t="shared" si="1"/>
        <v>-407.67191649749594</v>
      </c>
      <c r="I31" s="24">
        <f t="shared" si="1"/>
        <v>-408.88080619507258</v>
      </c>
      <c r="J31" s="37"/>
    </row>
    <row r="32" spans="2:12">
      <c r="B32" s="5"/>
      <c r="C32" s="23"/>
      <c r="D32" s="23"/>
      <c r="E32" s="23"/>
      <c r="F32" s="23"/>
      <c r="G32" s="23"/>
      <c r="H32" s="23"/>
      <c r="I32" s="23"/>
    </row>
    <row r="33" spans="2:12">
      <c r="B33" s="5" t="s">
        <v>136</v>
      </c>
      <c r="C33" s="23">
        <f>+SUM('Cash flow per Q'!C33:F33)</f>
        <v>116.54281251780186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124.82310596367036</v>
      </c>
      <c r="H33" s="23">
        <f>+SUM('Cash flow per Q'!W33:Z33)</f>
        <v>122.63580483864115</v>
      </c>
      <c r="I33" s="23">
        <f>+SUM('Cash flow per Q'!AA33:AD33)</f>
        <v>169.52777900000001</v>
      </c>
      <c r="J33" s="37"/>
      <c r="K33" s="41"/>
      <c r="L33" s="42"/>
    </row>
    <row r="34" spans="2:12">
      <c r="B34" s="5" t="s">
        <v>137</v>
      </c>
      <c r="C34" s="23">
        <f>+SUM('Cash flow per Q'!C34:F34)</f>
        <v>-121.55517168533734</v>
      </c>
      <c r="D34" s="23">
        <f>+SUM('Cash flow per Q'!G34:J34)</f>
        <v>-13.076580597738934</v>
      </c>
      <c r="E34" s="23">
        <f>+SUM('Cash flow per Q'!K34:N34)</f>
        <v>-24.828637747479604</v>
      </c>
      <c r="F34" s="23">
        <f>+SUM('Cash flow per Q'!O34:R34)</f>
        <v>-144.09363009439363</v>
      </c>
      <c r="G34" s="23">
        <f>+SUM('Cash flow per Q'!S34:V34)</f>
        <v>-126.74943900597744</v>
      </c>
      <c r="H34" s="23">
        <f>+SUM('Cash flow per Q'!W34:Z34)</f>
        <v>0</v>
      </c>
      <c r="I34" s="23">
        <f>+SUM('Cash flow per Q'!AA34:AD34)</f>
        <v>-127.07164132806851</v>
      </c>
      <c r="J34" s="37"/>
      <c r="K34" s="43"/>
      <c r="L34" s="48"/>
    </row>
    <row r="35" spans="2:12">
      <c r="B35" s="5" t="s">
        <v>138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-4.4400498900488996</v>
      </c>
      <c r="G35" s="23">
        <f>+SUM('Cash flow per Q'!S35:V35)</f>
        <v>-4.6178233155397921</v>
      </c>
      <c r="H35" s="23">
        <f>+SUM('Cash flow per Q'!W35:Z35)</f>
        <v>-4.8259101158108608</v>
      </c>
      <c r="I35" s="23">
        <f>+SUM('Cash flow per Q'!AA35:AD35)</f>
        <v>0</v>
      </c>
      <c r="J35" s="37"/>
      <c r="K35" s="41"/>
      <c r="L35" s="44"/>
    </row>
    <row r="36" spans="2:12">
      <c r="B36" s="5" t="s">
        <v>139</v>
      </c>
      <c r="C36" s="23">
        <f>+SUM('Cash flow per Q'!C36:F36)</f>
        <v>-26.313764727338821</v>
      </c>
      <c r="D36" s="23">
        <f>+SUM('Cash flow per Q'!G36:J36)</f>
        <v>-23.543684553263457</v>
      </c>
      <c r="E36" s="23">
        <f>+SUM('Cash flow per Q'!K36:N36)</f>
        <v>-21.536369827724705</v>
      </c>
      <c r="F36" s="23">
        <f>+SUM('Cash flow per Q'!O36:R36)</f>
        <v>-20.119431720131043</v>
      </c>
      <c r="G36" s="23">
        <f>+SUM('Cash flow per Q'!S36:V36)</f>
        <v>-12.404540191362756</v>
      </c>
      <c r="H36" s="23">
        <f>+SUM('Cash flow per Q'!W36:Z36)</f>
        <v>-20.840116942656447</v>
      </c>
      <c r="I36" s="23">
        <f>+SUM('Cash flow per Q'!AA36:AD36)</f>
        <v>-30.417363868060896</v>
      </c>
      <c r="J36" s="37"/>
    </row>
    <row r="37" spans="2:12">
      <c r="B37" s="5" t="s">
        <v>140</v>
      </c>
      <c r="C37" s="23">
        <f>+SUM('Cash flow per Q'!C37:F37)</f>
        <v>-1.2550733015351263</v>
      </c>
      <c r="D37" s="23">
        <f>+SUM('Cash flow per Q'!G37:J37)</f>
        <v>-4.8660050359522682</v>
      </c>
      <c r="E37" s="23">
        <f>+SUM('Cash flow per Q'!K37:N37)</f>
        <v>-4.2346889869312969</v>
      </c>
      <c r="F37" s="23">
        <f>+SUM('Cash flow per Q'!O37:R37)</f>
        <v>-3.1792910774738239</v>
      </c>
      <c r="G37" s="23">
        <f>+SUM('Cash flow per Q'!S37:V37)</f>
        <v>-3.1572724211686447</v>
      </c>
      <c r="H37" s="23">
        <f>+SUM('Cash flow per Q'!W37:Z37)</f>
        <v>-3.1149794049464581</v>
      </c>
      <c r="I37" s="23">
        <f>+SUM('Cash flow per Q'!AA37:AD37)</f>
        <v>-3.0754802486492667</v>
      </c>
      <c r="J37" s="37"/>
    </row>
    <row r="38" spans="2:12">
      <c r="B38" s="5" t="s">
        <v>141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-30.542410993410954</v>
      </c>
      <c r="G38" s="23">
        <f>+SUM('Cash flow per Q'!S38:V38)</f>
        <v>-39.378215041481603</v>
      </c>
      <c r="H38" s="23">
        <f>+SUM('Cash flow per Q'!W38:Z38)</f>
        <v>0</v>
      </c>
      <c r="I38" s="23">
        <f>+SUM('Cash flow per Q'!AA38:AD38)</f>
        <v>0</v>
      </c>
      <c r="J38" s="37"/>
    </row>
    <row r="39" spans="2:12">
      <c r="B39" s="5" t="s">
        <v>142</v>
      </c>
      <c r="C39" s="23">
        <f>+SUM('Cash flow per Q'!C39:F39)</f>
        <v>32.757053341870851</v>
      </c>
      <c r="D39" s="23">
        <f>+SUM('Cash flow per Q'!G39:J39)</f>
        <v>4.6367231377187857E-3</v>
      </c>
      <c r="E39" s="23">
        <f>+SUM('Cash flow per Q'!K39:N39)</f>
        <v>1.7824507349768717</v>
      </c>
      <c r="F39" s="23">
        <f>+SUM('Cash flow per Q'!O39:R39)</f>
        <v>7.0299096209151354E-2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37"/>
    </row>
    <row r="40" spans="2:12">
      <c r="B40" s="8" t="s">
        <v>143</v>
      </c>
      <c r="C40" s="24">
        <f t="shared" ref="C40:I40" si="2">+SUM(C33:C39)</f>
        <v>0.17585614546142381</v>
      </c>
      <c r="D40" s="24">
        <f t="shared" si="2"/>
        <v>-41.481633463816941</v>
      </c>
      <c r="E40" s="24">
        <f t="shared" si="2"/>
        <v>-48.817245827158736</v>
      </c>
      <c r="F40" s="24">
        <f t="shared" si="2"/>
        <v>-202.30451467924922</v>
      </c>
      <c r="G40" s="24">
        <f t="shared" si="2"/>
        <v>-61.484184011859874</v>
      </c>
      <c r="H40" s="24">
        <f t="shared" si="2"/>
        <v>93.854798375227389</v>
      </c>
      <c r="I40" s="24">
        <f t="shared" si="2"/>
        <v>8.9632935552213375</v>
      </c>
      <c r="J40" s="37"/>
    </row>
    <row r="41" spans="2:12">
      <c r="B41" s="5"/>
      <c r="C41" s="23"/>
      <c r="D41" s="23"/>
      <c r="E41" s="23"/>
      <c r="F41" s="23"/>
      <c r="G41" s="23"/>
      <c r="H41" s="23"/>
      <c r="I41" s="23"/>
    </row>
    <row r="42" spans="2:12">
      <c r="B42" s="8" t="s">
        <v>144</v>
      </c>
      <c r="C42" s="24">
        <f t="shared" ref="C42:I42" si="3">+C19+C31+C40</f>
        <v>146.43315700662487</v>
      </c>
      <c r="D42" s="24">
        <f t="shared" si="3"/>
        <v>-89.505984296499207</v>
      </c>
      <c r="E42" s="24">
        <f t="shared" si="3"/>
        <v>134.17817416070926</v>
      </c>
      <c r="F42" s="24">
        <f t="shared" si="3"/>
        <v>-96.031025460898547</v>
      </c>
      <c r="G42" s="24">
        <f t="shared" si="3"/>
        <v>126.63659838967621</v>
      </c>
      <c r="H42" s="24">
        <f t="shared" si="3"/>
        <v>83.143780778025231</v>
      </c>
      <c r="I42" s="24">
        <f t="shared" si="3"/>
        <v>-74.541969576621412</v>
      </c>
      <c r="J42" s="37"/>
    </row>
    <row r="43" spans="2:12">
      <c r="B43" s="7"/>
      <c r="C43" s="30"/>
      <c r="D43" s="30"/>
      <c r="E43" s="30"/>
      <c r="F43" s="30"/>
      <c r="G43" s="30"/>
      <c r="H43" s="30"/>
      <c r="I43" s="30"/>
    </row>
    <row r="44" spans="2:12">
      <c r="B44" s="8" t="s">
        <v>145</v>
      </c>
      <c r="C44" s="24">
        <f>+SUM('Cash flow per Q'!C44:F44)</f>
        <v>-2.4019308151076615</v>
      </c>
      <c r="D44" s="24">
        <f>+SUM('Cash flow per Q'!G44:J44)</f>
        <v>2.1540164771754373</v>
      </c>
      <c r="E44" s="24">
        <f>+SUM('Cash flow per Q'!K44:N44)</f>
        <v>-5.1159024694183604</v>
      </c>
      <c r="F44" s="24">
        <f>+SUM('Cash flow per Q'!O44:R44)</f>
        <v>-23.134113115900746</v>
      </c>
      <c r="G44" s="24">
        <f>+SUM('Cash flow per Q'!S44:V44)</f>
        <v>-12.419336089220774</v>
      </c>
      <c r="H44" s="24">
        <f>+SUM('Cash flow per Q'!W44:Z44)</f>
        <v>-20.555092148286619</v>
      </c>
      <c r="I44" s="24">
        <f>+SUM('Cash flow per Q'!AA44:AD44)</f>
        <v>37.299819324067727</v>
      </c>
      <c r="J44" s="37"/>
    </row>
    <row r="45" spans="2:12">
      <c r="B45" s="5"/>
      <c r="C45" s="12"/>
      <c r="D45" s="12"/>
      <c r="E45" s="12"/>
      <c r="F45" s="12"/>
      <c r="G45" s="12"/>
      <c r="H45" s="12"/>
      <c r="I45" s="12"/>
    </row>
    <row r="46" spans="2:12">
      <c r="B46" s="5" t="s">
        <v>146</v>
      </c>
      <c r="C46" s="12"/>
      <c r="D46" s="12"/>
      <c r="E46" s="12"/>
      <c r="F46" s="12"/>
      <c r="G46" s="12"/>
      <c r="H46" s="12"/>
      <c r="I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ec011-310e-436e-a736-ec466ab75ade" xsi:nil="true"/>
    <SharedWithUsers xmlns="0474dbd8-ba81-4d90-996a-d477b932d5bf">
      <UserInfo>
        <DisplayName>Stig Fiske Strand</DisplayName>
        <AccountId>28</AccountId>
        <AccountType/>
      </UserInfo>
    </SharedWithUsers>
    <lcf76f155ced4ddcb4097134ff3c332f xmlns="e1fd735c-1f22-4b11-b1ee-68b947347390">
      <Terms xmlns="http://schemas.microsoft.com/office/infopath/2007/PartnerControls"/>
    </lcf76f155ced4ddcb4097134ff3c332f>
    <_ip_UnifiedCompliancePolicyUIAction xmlns="http://schemas.microsoft.com/sharepoint/v3" xsi:nil="true"/>
    <_Flow_SignoffStatus xmlns="e1fd735c-1f22-4b11-b1ee-68b94734739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3f7822d036815494e90abde34116685f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d8ff8895eecbe7a3675bc581929c5e4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0E0AA-322B-4FD7-B036-56E19E26527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7ec011-310e-436e-a736-ec466ab75ade"/>
    <ds:schemaRef ds:uri="e1fd735c-1f22-4b11-b1ee-68b947347390"/>
    <ds:schemaRef ds:uri="http://schemas.microsoft.com/office/2006/metadata/properties"/>
    <ds:schemaRef ds:uri="http://schemas.microsoft.com/office/2006/documentManagement/types"/>
    <ds:schemaRef ds:uri="http://purl.org/dc/dcmitype/"/>
    <ds:schemaRef ds:uri="0474dbd8-ba81-4d90-996a-d477b932d5bf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E6C967-B53C-4C1D-AFEA-1321A29F4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Ole Stanghelle</cp:lastModifiedBy>
  <cp:revision/>
  <dcterms:created xsi:type="dcterms:W3CDTF">2020-09-01T08:13:12Z</dcterms:created>
  <dcterms:modified xsi:type="dcterms:W3CDTF">2026-02-03T06:54:24Z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  <property fmtid="{D5CDD505-2E9C-101B-9397-08002B2CF9AE}" pid="4" name="Order">
    <vt:r8>9308800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