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.sharepoint.com/sites/AC-Internal/Delte dokumenter/1 Financial Reporting/1. Regnskap/2025/09 September - Q3/Reports to be published/"/>
    </mc:Choice>
  </mc:AlternateContent>
  <xr:revisionPtr revIDLastSave="37" documentId="13_ncr:1_{309F61D8-7320-4211-A4CD-776FD98C4915}" xr6:coauthVersionLast="47" xr6:coauthVersionMax="47" xr10:uidLastSave="{23FD43BD-F5E9-457D-9FE1-5ACA48307965}"/>
  <bookViews>
    <workbookView xWindow="-120" yWindow="-120" windowWidth="38640" windowHeight="21120" xr2:uid="{8E338EE1-F4B2-495F-B8F7-7F1F37B7F41A}"/>
  </bookViews>
  <sheets>
    <sheet name="Income statement" sheetId="4" r:id="rId1"/>
    <sheet name="Balance sheet" sheetId="5" r:id="rId2"/>
    <sheet name="Cash flow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5" l="1"/>
  <c r="AC16" i="4"/>
  <c r="AC40" i="6"/>
  <c r="AC31" i="6"/>
  <c r="AC19" i="6"/>
  <c r="AD54" i="5"/>
  <c r="AD44" i="5"/>
  <c r="AD35" i="5"/>
  <c r="AD24" i="5"/>
  <c r="AC32" i="4"/>
  <c r="AC23" i="4"/>
  <c r="AC8" i="4"/>
  <c r="AB40" i="6"/>
  <c r="AA40" i="6"/>
  <c r="AB31" i="6"/>
  <c r="AA31" i="6"/>
  <c r="AB19" i="6"/>
  <c r="AA19" i="6"/>
  <c r="AC54" i="5"/>
  <c r="AC58" i="5" s="1"/>
  <c r="AC59" i="5" s="1"/>
  <c r="AB54" i="5"/>
  <c r="AB58" i="5" s="1"/>
  <c r="AB59" i="5" s="1"/>
  <c r="AC44" i="5"/>
  <c r="AB44" i="5"/>
  <c r="AC35" i="5"/>
  <c r="AB35" i="5"/>
  <c r="AC24" i="5"/>
  <c r="AB24" i="5"/>
  <c r="AC15" i="5"/>
  <c r="AB15" i="5"/>
  <c r="AC36" i="4" l="1"/>
  <c r="AC42" i="6"/>
  <c r="AD58" i="5"/>
  <c r="AD59" i="5" s="1"/>
  <c r="AD28" i="5"/>
  <c r="AC18" i="4"/>
  <c r="AC25" i="4" s="1"/>
  <c r="AC28" i="4" s="1"/>
  <c r="AC34" i="4" s="1"/>
  <c r="AA42" i="6"/>
  <c r="AB42" i="6"/>
  <c r="AB28" i="5"/>
  <c r="AC28" i="5"/>
  <c r="Z36" i="4" l="1"/>
  <c r="Y36" i="4"/>
  <c r="X36" i="4"/>
  <c r="W36" i="4"/>
  <c r="V36" i="4"/>
  <c r="U36" i="4"/>
  <c r="AB32" i="4"/>
  <c r="AA32" i="4"/>
  <c r="AB23" i="4"/>
  <c r="AA23" i="4"/>
  <c r="AB16" i="4"/>
  <c r="AA16" i="4"/>
  <c r="AB8" i="4"/>
  <c r="AB36" i="4" s="1"/>
  <c r="AA8" i="4"/>
  <c r="AA36" i="4" s="1"/>
  <c r="Z40" i="6"/>
  <c r="Z31" i="6"/>
  <c r="Z19" i="6"/>
  <c r="AB18" i="4" l="1"/>
  <c r="AB25" i="4" s="1"/>
  <c r="AB28" i="4" s="1"/>
  <c r="AB34" i="4" s="1"/>
  <c r="AA18" i="4"/>
  <c r="AA25" i="4" s="1"/>
  <c r="AA28" i="4" s="1"/>
  <c r="AA34" i="4" s="1"/>
  <c r="Z42" i="6"/>
  <c r="AA54" i="5" l="1"/>
  <c r="AA44" i="5"/>
  <c r="AA35" i="5"/>
  <c r="AA24" i="5"/>
  <c r="AA15" i="5"/>
  <c r="N34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A58" i="5" l="1"/>
  <c r="AA59" i="5" s="1"/>
  <c r="AA28" i="5"/>
  <c r="Z23" i="4" l="1"/>
  <c r="Z16" i="4"/>
  <c r="Z8" i="4"/>
  <c r="Y40" i="6"/>
  <c r="Y31" i="6"/>
  <c r="Y19" i="6"/>
  <c r="Y42" i="6" s="1"/>
  <c r="Z54" i="5"/>
  <c r="Z44" i="5"/>
  <c r="Z58" i="5" s="1"/>
  <c r="Z35" i="5"/>
  <c r="Z59" i="5" s="1"/>
  <c r="Z24" i="5"/>
  <c r="Z15" i="5"/>
  <c r="Z28" i="5" s="1"/>
  <c r="Y23" i="4"/>
  <c r="Y16" i="4"/>
  <c r="Y8" i="4"/>
  <c r="Y18" i="4" s="1"/>
  <c r="Y25" i="4" s="1"/>
  <c r="Y28" i="4" s="1"/>
  <c r="Y34" i="4" s="1"/>
  <c r="Z18" i="4" l="1"/>
  <c r="Z25" i="4" s="1"/>
  <c r="Z28" i="4" s="1"/>
  <c r="Z34" i="4" s="1"/>
  <c r="X19" i="6"/>
  <c r="X31" i="6"/>
  <c r="X40" i="6"/>
  <c r="W40" i="6"/>
  <c r="W31" i="6"/>
  <c r="W19" i="6"/>
  <c r="Y15" i="5"/>
  <c r="Y24" i="5"/>
  <c r="Y35" i="5"/>
  <c r="Y44" i="5"/>
  <c r="Y54" i="5"/>
  <c r="X54" i="5"/>
  <c r="X44" i="5"/>
  <c r="X35" i="5"/>
  <c r="X24" i="5"/>
  <c r="X15" i="5"/>
  <c r="X23" i="4"/>
  <c r="X16" i="4"/>
  <c r="X8" i="4"/>
  <c r="W23" i="4"/>
  <c r="W16" i="4"/>
  <c r="W7" i="4"/>
  <c r="W8" i="4" s="1"/>
  <c r="W18" i="4" s="1"/>
  <c r="W25" i="4" s="1"/>
  <c r="W28" i="4" s="1"/>
  <c r="W34" i="4" s="1"/>
  <c r="W5" i="4"/>
  <c r="T19" i="6"/>
  <c r="U54" i="5"/>
  <c r="U44" i="5"/>
  <c r="U35" i="5"/>
  <c r="U24" i="5"/>
  <c r="U15" i="5"/>
  <c r="T23" i="4"/>
  <c r="T16" i="4"/>
  <c r="T8" i="4"/>
  <c r="T36" i="4" s="1"/>
  <c r="X58" i="5" l="1"/>
  <c r="W42" i="6"/>
  <c r="X42" i="6"/>
  <c r="X28" i="5"/>
  <c r="Y28" i="5"/>
  <c r="Y58" i="5"/>
  <c r="Y59" i="5" s="1"/>
  <c r="X59" i="5"/>
  <c r="X18" i="4"/>
  <c r="X25" i="4" s="1"/>
  <c r="X28" i="4" s="1"/>
  <c r="X34" i="4" s="1"/>
  <c r="U58" i="5"/>
  <c r="U59" i="5" s="1"/>
  <c r="U28" i="5"/>
  <c r="T18" i="4"/>
  <c r="T25" i="4" s="1"/>
  <c r="T28" i="4" s="1"/>
  <c r="T34" i="4" s="1"/>
  <c r="T35" i="5" l="1"/>
  <c r="S40" i="6" l="1"/>
  <c r="S31" i="6"/>
  <c r="S19" i="6"/>
  <c r="T54" i="5"/>
  <c r="T44" i="5"/>
  <c r="T24" i="5"/>
  <c r="T15" i="5"/>
  <c r="S23" i="4"/>
  <c r="S16" i="4"/>
  <c r="S8" i="4"/>
  <c r="S36" i="4" s="1"/>
  <c r="S44" i="5"/>
  <c r="S42" i="6" l="1"/>
  <c r="T58" i="5"/>
  <c r="T59" i="5" s="1"/>
  <c r="T28" i="5"/>
  <c r="S18" i="4"/>
  <c r="S25" i="4" s="1"/>
  <c r="S28" i="4" s="1"/>
  <c r="S34" i="4" s="1"/>
  <c r="R40" i="6"/>
  <c r="R31" i="6"/>
  <c r="R19" i="6"/>
  <c r="S54" i="5"/>
  <c r="S58" i="5" s="1"/>
  <c r="S35" i="5"/>
  <c r="S24" i="5"/>
  <c r="S15" i="5"/>
  <c r="R23" i="4"/>
  <c r="R16" i="4"/>
  <c r="R8" i="4"/>
  <c r="Q31" i="6"/>
  <c r="Q19" i="6"/>
  <c r="Q40" i="6"/>
  <c r="R44" i="5"/>
  <c r="R35" i="5"/>
  <c r="R24" i="5"/>
  <c r="R54" i="5"/>
  <c r="R15" i="5"/>
  <c r="R42" i="6" l="1"/>
  <c r="S59" i="5"/>
  <c r="S28" i="5"/>
  <c r="R18" i="4"/>
  <c r="R25" i="4" s="1"/>
  <c r="R28" i="4" s="1"/>
  <c r="R34" i="4" s="1"/>
  <c r="R36" i="4"/>
  <c r="Q42" i="6"/>
  <c r="R58" i="5"/>
  <c r="R59" i="5" s="1"/>
  <c r="R28" i="5"/>
  <c r="Q23" i="4" l="1"/>
  <c r="Q16" i="4"/>
  <c r="Q8" i="4"/>
  <c r="P40" i="6"/>
  <c r="P31" i="6"/>
  <c r="P19" i="6"/>
  <c r="Q54" i="5"/>
  <c r="Q44" i="5"/>
  <c r="Q35" i="5"/>
  <c r="Q24" i="5"/>
  <c r="Q15" i="5"/>
  <c r="P23" i="4"/>
  <c r="P16" i="4"/>
  <c r="P8" i="4"/>
  <c r="P36" i="4" s="1"/>
  <c r="Q18" i="4" l="1"/>
  <c r="Q25" i="4" s="1"/>
  <c r="Q28" i="4" s="1"/>
  <c r="Q34" i="4" s="1"/>
  <c r="Q36" i="4"/>
  <c r="P42" i="6"/>
  <c r="Q58" i="5"/>
  <c r="Q59" i="5" s="1"/>
  <c r="Q28" i="5"/>
  <c r="P18" i="4"/>
  <c r="P25" i="4" s="1"/>
  <c r="P28" i="4" s="1"/>
  <c r="P34" i="4" s="1"/>
  <c r="O40" i="6"/>
  <c r="O31" i="6"/>
  <c r="O19" i="6"/>
  <c r="P54" i="5"/>
  <c r="P44" i="5"/>
  <c r="P35" i="5"/>
  <c r="P24" i="5"/>
  <c r="P15" i="5"/>
  <c r="O23" i="4"/>
  <c r="O16" i="4"/>
  <c r="O8" i="4"/>
  <c r="O36" i="4" s="1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O24" i="5"/>
  <c r="O15" i="5"/>
  <c r="N23" i="4"/>
  <c r="N16" i="4"/>
  <c r="O42" i="6" l="1"/>
  <c r="P58" i="5"/>
  <c r="P59" i="5" s="1"/>
  <c r="P28" i="5"/>
  <c r="O18" i="4"/>
  <c r="O25" i="4" s="1"/>
  <c r="O28" i="4" s="1"/>
  <c r="O34" i="4" s="1"/>
  <c r="N40" i="6"/>
  <c r="N19" i="6"/>
  <c r="N31" i="6"/>
  <c r="O54" i="5"/>
  <c r="O58" i="5" s="1"/>
  <c r="O35" i="5"/>
  <c r="O28" i="5"/>
  <c r="N8" i="4"/>
  <c r="N36" i="4" s="1"/>
  <c r="N42" i="6" l="1"/>
  <c r="O59" i="5"/>
  <c r="N18" i="4"/>
  <c r="N25" i="4" s="1"/>
  <c r="N28" i="4" s="1"/>
  <c r="M8" i="4" l="1"/>
  <c r="M36" i="4" s="1"/>
  <c r="M40" i="6" l="1"/>
  <c r="M31" i="6"/>
  <c r="M19" i="6"/>
  <c r="N54" i="5"/>
  <c r="N35" i="5"/>
  <c r="N24" i="5"/>
  <c r="N15" i="5"/>
  <c r="M23" i="4"/>
  <c r="M16" i="4"/>
  <c r="L40" i="6"/>
  <c r="L19" i="6"/>
  <c r="L31" i="6"/>
  <c r="M54" i="5"/>
  <c r="M24" i="5"/>
  <c r="M15" i="5"/>
  <c r="M35" i="5"/>
  <c r="L23" i="4"/>
  <c r="L16" i="4"/>
  <c r="M42" i="6" l="1"/>
  <c r="N28" i="5"/>
  <c r="N58" i="5"/>
  <c r="N59" i="5" s="1"/>
  <c r="L42" i="6"/>
  <c r="M58" i="5"/>
  <c r="M59" i="5" s="1"/>
  <c r="M28" i="5"/>
  <c r="L8" i="4"/>
  <c r="L36" i="4" s="1"/>
  <c r="L18" i="4" l="1"/>
  <c r="L25" i="4" s="1"/>
  <c r="L28" i="4" l="1"/>
  <c r="L34" i="4" s="1"/>
  <c r="K40" i="6" l="1"/>
  <c r="K31" i="6"/>
  <c r="K19" i="6"/>
  <c r="L54" i="5"/>
  <c r="L58" i="5" s="1"/>
  <c r="L35" i="5"/>
  <c r="L24" i="5"/>
  <c r="L15" i="5"/>
  <c r="K23" i="4"/>
  <c r="K16" i="4"/>
  <c r="K8" i="4"/>
  <c r="L59" i="5" l="1"/>
  <c r="L28" i="5"/>
  <c r="K42" i="6"/>
  <c r="K18" i="4"/>
  <c r="K25" i="4" s="1"/>
  <c r="K28" i="4" s="1"/>
  <c r="K34" i="4" s="1"/>
  <c r="K36" i="4"/>
  <c r="C40" i="6" l="1"/>
  <c r="D40" i="6"/>
  <c r="E40" i="6"/>
  <c r="F40" i="6"/>
  <c r="G40" i="6"/>
  <c r="H40" i="6"/>
  <c r="I40" i="6"/>
  <c r="J40" i="6"/>
  <c r="J31" i="6" l="1"/>
  <c r="J19" i="6"/>
  <c r="K54" i="5"/>
  <c r="K35" i="5"/>
  <c r="K24" i="5"/>
  <c r="K15" i="5"/>
  <c r="J23" i="4"/>
  <c r="J16" i="4"/>
  <c r="J8" i="4"/>
  <c r="J36" i="4" s="1"/>
  <c r="J42" i="6" l="1"/>
  <c r="K58" i="5"/>
  <c r="K28" i="5"/>
  <c r="J18" i="4"/>
  <c r="J25" i="4" s="1"/>
  <c r="J28" i="4" s="1"/>
  <c r="J34" i="4" s="1"/>
  <c r="K59" i="5" l="1"/>
  <c r="J35" i="5" l="1"/>
  <c r="I31" i="6" l="1"/>
  <c r="I19" i="6"/>
  <c r="J54" i="5"/>
  <c r="J24" i="5"/>
  <c r="J15" i="5"/>
  <c r="I23" i="4"/>
  <c r="I16" i="4"/>
  <c r="I8" i="4"/>
  <c r="I36" i="4" s="1"/>
  <c r="I42" i="6" l="1"/>
  <c r="J58" i="5"/>
  <c r="J28" i="5"/>
  <c r="I18" i="4"/>
  <c r="I25" i="4" s="1"/>
  <c r="I28" i="4" s="1"/>
  <c r="I34" i="4" s="1"/>
  <c r="C31" i="6"/>
  <c r="G31" i="6"/>
  <c r="D31" i="6"/>
  <c r="G19" i="6"/>
  <c r="F19" i="6"/>
  <c r="H31" i="6"/>
  <c r="F31" i="6"/>
  <c r="E31" i="6"/>
  <c r="E19" i="6"/>
  <c r="J59" i="5" l="1"/>
  <c r="F42" i="6"/>
  <c r="G42" i="6"/>
  <c r="E42" i="6"/>
  <c r="H19" i="6"/>
  <c r="H42" i="6" s="1"/>
  <c r="C19" i="6"/>
  <c r="C42" i="6" s="1"/>
  <c r="D19" i="6"/>
  <c r="D42" i="6" s="1"/>
  <c r="H54" i="5" l="1"/>
  <c r="I54" i="5"/>
  <c r="F54" i="5"/>
  <c r="E54" i="5"/>
  <c r="G54" i="5"/>
  <c r="C54" i="5"/>
  <c r="G35" i="5"/>
  <c r="C35" i="5"/>
  <c r="I35" i="5"/>
  <c r="H35" i="5"/>
  <c r="E35" i="5"/>
  <c r="D35" i="5"/>
  <c r="I24" i="5"/>
  <c r="H24" i="5"/>
  <c r="G24" i="5"/>
  <c r="C24" i="5"/>
  <c r="H15" i="5"/>
  <c r="I15" i="5"/>
  <c r="D54" i="5"/>
  <c r="F35" i="5"/>
  <c r="F24" i="5"/>
  <c r="E24" i="5"/>
  <c r="D24" i="5"/>
  <c r="F15" i="5"/>
  <c r="D15" i="5"/>
  <c r="H58" i="5" l="1"/>
  <c r="H59" i="5" s="1"/>
  <c r="C58" i="5"/>
  <c r="C59" i="5" s="1"/>
  <c r="F58" i="5"/>
  <c r="F59" i="5" s="1"/>
  <c r="E58" i="5"/>
  <c r="E59" i="5" s="1"/>
  <c r="D58" i="5"/>
  <c r="D59" i="5" s="1"/>
  <c r="I58" i="5"/>
  <c r="I59" i="5" s="1"/>
  <c r="G58" i="5"/>
  <c r="G59" i="5" s="1"/>
  <c r="I28" i="5"/>
  <c r="H28" i="5"/>
  <c r="F28" i="5"/>
  <c r="D28" i="5"/>
  <c r="C15" i="5"/>
  <c r="C28" i="5" s="1"/>
  <c r="E15" i="5"/>
  <c r="E28" i="5" s="1"/>
  <c r="G15" i="5"/>
  <c r="G28" i="5" s="1"/>
  <c r="D16" i="4" l="1"/>
  <c r="D23" i="4"/>
  <c r="C23" i="4"/>
  <c r="F23" i="4"/>
  <c r="E23" i="4"/>
  <c r="F16" i="4"/>
  <c r="E16" i="4"/>
  <c r="H16" i="4"/>
  <c r="G16" i="4"/>
  <c r="C8" i="4"/>
  <c r="C36" i="4" s="1"/>
  <c r="D8" i="4"/>
  <c r="D36" i="4" s="1"/>
  <c r="H23" i="4"/>
  <c r="G23" i="4"/>
  <c r="C16" i="4"/>
  <c r="H8" i="4"/>
  <c r="H36" i="4" s="1"/>
  <c r="G8" i="4"/>
  <c r="G36" i="4" s="1"/>
  <c r="F8" i="4"/>
  <c r="F36" i="4" s="1"/>
  <c r="E8" i="4"/>
  <c r="E36" i="4" s="1"/>
  <c r="E18" i="4" l="1"/>
  <c r="E25" i="4" s="1"/>
  <c r="E28" i="4" s="1"/>
  <c r="E34" i="4" s="1"/>
  <c r="D18" i="4"/>
  <c r="D25" i="4" s="1"/>
  <c r="D28" i="4" s="1"/>
  <c r="D34" i="4" s="1"/>
  <c r="G18" i="4"/>
  <c r="G25" i="4" s="1"/>
  <c r="G28" i="4" s="1"/>
  <c r="G34" i="4" s="1"/>
  <c r="C18" i="4"/>
  <c r="C25" i="4" s="1"/>
  <c r="C28" i="4" s="1"/>
  <c r="C34" i="4" s="1"/>
  <c r="H18" i="4"/>
  <c r="H25" i="4" s="1"/>
  <c r="H28" i="4" s="1"/>
  <c r="H34" i="4" s="1"/>
  <c r="F18" i="4"/>
  <c r="F25" i="4" s="1"/>
  <c r="F28" i="4" s="1"/>
  <c r="F34" i="4" s="1"/>
  <c r="M18" i="4" l="1"/>
  <c r="M25" i="4" s="1"/>
  <c r="M28" i="4" s="1"/>
  <c r="M34" i="4" s="1"/>
</calcChain>
</file>

<file path=xl/sharedStrings.xml><?xml version="1.0" encoding="utf-8"?>
<sst xmlns="http://schemas.openxmlformats.org/spreadsheetml/2006/main" count="172" uniqueCount="145">
  <si>
    <t>OKEA ASA - Income Statement</t>
  </si>
  <si>
    <t>Amounts in NOK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</si>
  <si>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</si>
  <si>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</si>
  <si>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</si>
  <si>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</si>
  <si>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</si>
  <si>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</si>
  <si>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</si>
  <si>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</si>
  <si>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</si>
  <si>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</si>
  <si>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</si>
  <si>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</si>
  <si>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</si>
  <si>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</si>
  <si>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</si>
  <si>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</si>
  <si>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</si>
  <si>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</si>
  <si>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</si>
  <si>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</si>
  <si>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</si>
  <si>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</si>
  <si>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</si>
  <si>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</si>
  <si>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</si>
  <si>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</si>
  <si>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</si>
  <si>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</si>
  <si>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</si>
  <si>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</si>
  <si>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</si>
  <si>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</si>
  <si>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</si>
  <si>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</si>
  <si>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</si>
  <si>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</si>
  <si>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</si>
  <si>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</si>
  <si>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</si>
  <si>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</si>
  <si>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</si>
  <si>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</si>
  <si>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</si>
  <si>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</si>
  <si>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</si>
  <si>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</si>
  <si>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</si>
  <si>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</si>
  <si>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</si>
  <si>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</si>
  <si>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</si>
  <si>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</si>
  <si>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</si>
  <si>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</si>
  <si>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</si>
  <si>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</si>
  <si>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</si>
  <si>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</si>
  <si>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</si>
  <si>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</si>
  <si>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</si>
  <si>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</si>
  <si>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</si>
  <si>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</si>
  <si>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</si>
  <si>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</si>
  <si>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</si>
  <si>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</si>
  <si>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</si>
  <si>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</si>
  <si>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</si>
  <si>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</si>
  <si>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</si>
  <si>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</si>
  <si>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</si>
  <si>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</si>
  <si>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</si>
  <si>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</si>
  <si>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</si>
  <si>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</si>
  <si>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</si>
  <si>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</si>
  <si>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</si>
  <si>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</si>
  <si>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</si>
  <si>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</si>
  <si>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</si>
  <si>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</si>
  <si>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</si>
  <si>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</si>
  <si>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</si>
  <si>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</si>
  <si>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</si>
  <si>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</si>
  <si>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</si>
  <si>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</si>
  <si>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</si>
  <si>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</si>
  <si>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</si>
  <si>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</si>
  <si>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</si>
  <si>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</si>
  <si>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</si>
  <si>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</si>
  <si>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</si>
  <si>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</si>
  <si>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</si>
  <si>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</si>
  <si>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</si>
  <si>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</si>
  <si>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</si>
  <si>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</si>
  <si>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</si>
  <si>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</si>
  <si>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</si>
  <si>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</si>
  <si>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</si>
  <si>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</si>
  <si>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</si>
  <si>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</si>
  <si>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</si>
  <si>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</si>
  <si>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</si>
  <si>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</si>
  <si>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</si>
  <si>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</si>
  <si>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</si>
  <si>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</si>
  <si>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</si>
  <si>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</si>
  <si>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</si>
  <si>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</si>
  <si>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</si>
  <si>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</si>
  <si>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</si>
  <si>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>Effect of exchange rate fluctuation on cash held</t>
  </si>
  <si>
    <t>*Reclassified</t>
  </si>
  <si>
    <t>Q4 2024</t>
  </si>
  <si>
    <t>Q1 2025</t>
  </si>
  <si>
    <t>Q2 2025</t>
  </si>
  <si>
    <t>Q3 2025</t>
  </si>
  <si>
    <t>Other intangible assets</t>
  </si>
  <si>
    <t>Investment in other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</si>
</sst>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 &quot;kr&quot;\ * #,##0.00_ ;_ &quot;kr&quot;\ * \-#,##0.00_ ;_ &quot;kr&quot;\ * &quot;-&quot;??_ ;_ @_ 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3">
    <xf numFmtId="0" fontId="0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4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7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</cellStyleXfs>
  <cellXfs count="32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5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5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3" fontId="7" fillId="0" borderId="5" xfId="0" applyNumberFormat="1" applyFont="1" applyBorder="1"/>
  </cellXfs>
  <cellStyles count="273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C38"/>
  <sheetViews>
    <sheetView tabSelected="1" zoomScale="115" zoomScaleNormal="115" workbookViewId="0">
      <selection activeCell="AC36" sqref="AC36"/>
    </sheetView>
  </sheetViews>
  <sheetFormatPr defaultColWidth="9.28515625" defaultRowHeight="15" outlineLevelRow="1"/>
  <cols>
    <col min="1" max="1" width="3.7109375" style="2" customWidth="1"/>
    <col min="2" max="2" width="41.28515625" style="2" bestFit="1" customWidth="1"/>
    <col min="3" max="4" width="6.7109375" style="2" customWidth="1"/>
    <col min="5" max="22" width="6.28515625" style="2" customWidth="1"/>
    <col min="23" max="23" width="9.28515625" style="2" customWidth="1"/>
    <col min="24" max="24" width="6.28515625" style="2" bestFit="1" customWidth="1"/>
    <col min="25" max="16384" width="9.28515625" style="2"/>
  </cols>
  <sheetData>
    <row r="1" spans="2:29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29" ht="22.5">
      <c r="B2" s="1" t="s">
        <v>0</v>
      </c>
    </row>
    <row r="3" spans="2:29" ht="6" customHeight="1"/>
    <row r="4" spans="2:29" ht="15.7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139</v>
      </c>
      <c r="AA4" s="4" t="s">
        <v>140</v>
      </c>
      <c r="AB4" s="4" t="s">
        <v>141</v>
      </c>
      <c r="AC4" s="4" t="s">
        <v>142</v>
      </c>
    </row>
    <row r="5" spans="2:29">
      <c r="B5" s="5" t="s">
        <v>25</v>
      </c>
      <c r="C5" s="23">
        <v>748.11540683999988</v>
      </c>
      <c r="D5" s="23">
        <v>1042.3703988099999</v>
      </c>
      <c r="E5" s="23">
        <v>611.55963313000063</v>
      </c>
      <c r="F5" s="23">
        <v>533.58956836999994</v>
      </c>
      <c r="G5" s="23">
        <v>503.65950278999992</v>
      </c>
      <c r="H5" s="23">
        <v>258.99704997999987</v>
      </c>
      <c r="I5" s="23">
        <v>308.43782011778177</v>
      </c>
      <c r="J5" s="23">
        <v>581.21658137221868</v>
      </c>
      <c r="K5" s="23">
        <v>536.17761687999996</v>
      </c>
      <c r="L5" s="23">
        <v>594.46810897</v>
      </c>
      <c r="M5" s="23">
        <v>1016.9331205799999</v>
      </c>
      <c r="N5" s="23">
        <v>1633.0620262600003</v>
      </c>
      <c r="O5" s="23">
        <v>1515.6272669500004</v>
      </c>
      <c r="P5" s="23">
        <v>1253.7041789099997</v>
      </c>
      <c r="Q5" s="23">
        <v>2113.5133510899996</v>
      </c>
      <c r="R5" s="23">
        <v>1515.8094115600009</v>
      </c>
      <c r="S5" s="23">
        <v>2929.4050240700003</v>
      </c>
      <c r="T5" s="23">
        <v>1641.4765699299992</v>
      </c>
      <c r="U5" s="23">
        <v>2130.5964160800008</v>
      </c>
      <c r="V5" s="23">
        <v>2037.4250476900022</v>
      </c>
      <c r="W5" s="23">
        <f>3420661.81639/1000</f>
        <v>3420.6618163899998</v>
      </c>
      <c r="X5" s="23">
        <v>2442.0109299399996</v>
      </c>
      <c r="Y5" s="23">
        <v>2943.7504455800008</v>
      </c>
      <c r="Z5" s="23">
        <v>2183.4389999999999</v>
      </c>
      <c r="AA5" s="23">
        <v>2948.6121324000001</v>
      </c>
      <c r="AB5" s="23">
        <v>2019.476257399999</v>
      </c>
      <c r="AC5" s="23">
        <v>2205.8216025800016</v>
      </c>
    </row>
    <row r="6" spans="2:29" outlineLevel="1">
      <c r="B6" s="5" t="s">
        <v>26</v>
      </c>
      <c r="C6" s="23">
        <v>22.097775539999997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</row>
    <row r="7" spans="2:29">
      <c r="B7" s="5" t="s">
        <v>27</v>
      </c>
      <c r="C7" s="23">
        <v>10.65818895</v>
      </c>
      <c r="D7" s="23">
        <v>9.9652163400000013</v>
      </c>
      <c r="E7" s="23">
        <v>10.409164479999992</v>
      </c>
      <c r="F7" s="23">
        <v>30.800748660000011</v>
      </c>
      <c r="G7" s="23">
        <v>47.110675610000008</v>
      </c>
      <c r="H7" s="23">
        <v>15.586856959999997</v>
      </c>
      <c r="I7" s="23">
        <v>12.647993519999996</v>
      </c>
      <c r="J7" s="23">
        <v>2.5656359700000029</v>
      </c>
      <c r="K7" s="23">
        <v>-12.112784869999999</v>
      </c>
      <c r="L7" s="23">
        <v>12.251663829999995</v>
      </c>
      <c r="M7" s="23">
        <v>9.4630596999999952</v>
      </c>
      <c r="N7" s="23">
        <v>91.630348600000019</v>
      </c>
      <c r="O7" s="23">
        <v>-2.6344207300000053</v>
      </c>
      <c r="P7" s="23">
        <v>78.021382733600035</v>
      </c>
      <c r="Q7" s="23">
        <v>29.944428376399983</v>
      </c>
      <c r="R7" s="23">
        <v>148.64386655000004</v>
      </c>
      <c r="S7" s="23">
        <v>24.701358659999997</v>
      </c>
      <c r="T7" s="23">
        <v>65.809109990000024</v>
      </c>
      <c r="U7" s="23">
        <v>-25.578900670000024</v>
      </c>
      <c r="V7" s="23">
        <v>80.698932480000025</v>
      </c>
      <c r="W7" s="23">
        <f>53371/1000</f>
        <v>53.371000000000002</v>
      </c>
      <c r="X7" s="23">
        <v>141.81008070630349</v>
      </c>
      <c r="Y7" s="23">
        <v>-17.972736416491681</v>
      </c>
      <c r="Z7" s="23">
        <v>79.027000000000001</v>
      </c>
      <c r="AA7" s="23">
        <v>55.902721160000006</v>
      </c>
      <c r="AB7" s="23">
        <v>100.68115885999997</v>
      </c>
      <c r="AC7" s="23">
        <v>52.708167570000022</v>
      </c>
    </row>
    <row r="8" spans="2:29">
      <c r="B8" s="8" t="s">
        <v>28</v>
      </c>
      <c r="C8" s="24">
        <f>+SUM(C5:C7)</f>
        <v>780.87137132999987</v>
      </c>
      <c r="D8" s="24">
        <f t="shared" ref="D8:K8" si="0">+SUM(D5:D7)</f>
        <v>1052.33561515</v>
      </c>
      <c r="E8" s="24">
        <f t="shared" si="0"/>
        <v>621.96879761000059</v>
      </c>
      <c r="F8" s="24">
        <f t="shared" si="0"/>
        <v>564.39031703000001</v>
      </c>
      <c r="G8" s="24">
        <f t="shared" si="0"/>
        <v>550.77017839999996</v>
      </c>
      <c r="H8" s="24">
        <f t="shared" si="0"/>
        <v>274.58390693999985</v>
      </c>
      <c r="I8" s="24">
        <f t="shared" si="0"/>
        <v>321.08581363778177</v>
      </c>
      <c r="J8" s="24">
        <f t="shared" si="0"/>
        <v>583.7822173422187</v>
      </c>
      <c r="K8" s="24">
        <f t="shared" si="0"/>
        <v>524.06483200999992</v>
      </c>
      <c r="L8" s="24">
        <f t="shared" ref="L8:N8" si="1">+SUM(L5:L7)</f>
        <v>606.71977279999999</v>
      </c>
      <c r="M8" s="24">
        <f t="shared" si="1"/>
        <v>1026.39618028</v>
      </c>
      <c r="N8" s="24">
        <f t="shared" si="1"/>
        <v>1724.6923748600002</v>
      </c>
      <c r="O8" s="24">
        <f t="shared" ref="O8:P8" si="2">+SUM(O5:O7)</f>
        <v>1512.9928462200003</v>
      </c>
      <c r="P8" s="24">
        <f t="shared" si="2"/>
        <v>1331.7255616435996</v>
      </c>
      <c r="Q8" s="24">
        <f t="shared" ref="Q8:R8" si="3">+SUM(Q5:Q7)</f>
        <v>2143.4577794663996</v>
      </c>
      <c r="R8" s="24">
        <f t="shared" si="3"/>
        <v>1664.4532781100008</v>
      </c>
      <c r="S8" s="24">
        <f t="shared" ref="S8:T8" si="4">+SUM(S5:S7)</f>
        <v>2954.1063827300004</v>
      </c>
      <c r="T8" s="24">
        <f t="shared" si="4"/>
        <v>1707.2856799199992</v>
      </c>
      <c r="U8" s="24">
        <v>2105.0175154100011</v>
      </c>
      <c r="V8" s="24">
        <v>2118.1239801700021</v>
      </c>
      <c r="W8" s="24">
        <f>SUM(W5:W7)</f>
        <v>3474.0328163899999</v>
      </c>
      <c r="X8" s="24">
        <f>SUM(X5:X7)</f>
        <v>2583.821010646303</v>
      </c>
      <c r="Y8" s="24">
        <f>SUM(Y5:Y7)</f>
        <v>2925.7777091635089</v>
      </c>
      <c r="Z8" s="24">
        <f>SUM(Z5:Z7)</f>
        <v>2262.4659999999999</v>
      </c>
      <c r="AA8" s="24">
        <f>SUM(AA5:AA7)</f>
        <v>3004.5148535600001</v>
      </c>
      <c r="AB8" s="24">
        <f t="shared" ref="AB8:AC8" si="5">SUM(AB5:AB7)</f>
        <v>2120.1574162599991</v>
      </c>
      <c r="AC8" s="24">
        <f t="shared" si="5"/>
        <v>2258.5297701500017</v>
      </c>
    </row>
    <row r="9" spans="2:29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2:29">
      <c r="B10" s="5" t="s">
        <v>29</v>
      </c>
      <c r="C10" s="23">
        <v>-160.74951462000001</v>
      </c>
      <c r="D10" s="23">
        <v>-198.79520668000001</v>
      </c>
      <c r="E10" s="23">
        <v>-144.09534919396404</v>
      </c>
      <c r="F10" s="23">
        <v>-205.00872711999995</v>
      </c>
      <c r="G10" s="23">
        <v>-166.86221257999989</v>
      </c>
      <c r="H10" s="23">
        <v>-185.78949887000005</v>
      </c>
      <c r="I10" s="23">
        <v>-153.89522671000026</v>
      </c>
      <c r="J10" s="23">
        <v>-189.33020281000012</v>
      </c>
      <c r="K10" s="23">
        <v>-176.33491204999996</v>
      </c>
      <c r="L10" s="23">
        <v>-212.65330116999991</v>
      </c>
      <c r="M10" s="23">
        <v>-180.67669580000003</v>
      </c>
      <c r="N10" s="23">
        <v>-290.75393025</v>
      </c>
      <c r="O10" s="23">
        <v>-287.29415043999984</v>
      </c>
      <c r="P10" s="23">
        <v>-380.99048723000004</v>
      </c>
      <c r="Q10" s="23">
        <v>-425.46754159000028</v>
      </c>
      <c r="R10" s="23">
        <v>-522.26806940999973</v>
      </c>
      <c r="S10" s="23">
        <v>-517.86812136000003</v>
      </c>
      <c r="T10" s="23">
        <v>-494.90155508999993</v>
      </c>
      <c r="U10" s="23">
        <v>-464.89895295000076</v>
      </c>
      <c r="V10" s="23">
        <v>-606.11910323999962</v>
      </c>
      <c r="W10" s="23">
        <v>-839.48199999999997</v>
      </c>
      <c r="X10" s="23">
        <v>-879.00172459999999</v>
      </c>
      <c r="Y10" s="23">
        <v>-790.26237347570577</v>
      </c>
      <c r="Z10" s="23">
        <v>-804.63099999999997</v>
      </c>
      <c r="AA10" s="23">
        <v>-683.53271876000019</v>
      </c>
      <c r="AB10" s="23">
        <v>-758.09115464999934</v>
      </c>
      <c r="AC10" s="23">
        <v>-782.18217332000052</v>
      </c>
    </row>
    <row r="11" spans="2:29">
      <c r="B11" s="5" t="s">
        <v>30</v>
      </c>
      <c r="C11" s="23">
        <v>-164.58528581186619</v>
      </c>
      <c r="D11" s="23">
        <v>-191.2843061881338</v>
      </c>
      <c r="E11" s="23">
        <v>41.040766000000005</v>
      </c>
      <c r="F11" s="23">
        <v>42.356907999999997</v>
      </c>
      <c r="G11" s="23">
        <v>-33.493698999999999</v>
      </c>
      <c r="H11" s="23">
        <v>155.39904100000001</v>
      </c>
      <c r="I11" s="23">
        <v>-30.994710000000005</v>
      </c>
      <c r="J11" s="23">
        <v>-74.220714000000001</v>
      </c>
      <c r="K11" s="23">
        <v>16.977627000000002</v>
      </c>
      <c r="L11" s="23">
        <v>38.041013</v>
      </c>
      <c r="M11" s="23">
        <v>8.6499219999999912</v>
      </c>
      <c r="N11" s="23">
        <v>-40.581331999999996</v>
      </c>
      <c r="O11" s="23">
        <v>32.593530000000001</v>
      </c>
      <c r="P11" s="23">
        <v>61.062729999999995</v>
      </c>
      <c r="Q11" s="23">
        <v>-18.721344999999999</v>
      </c>
      <c r="R11" s="23">
        <v>221.58793442712741</v>
      </c>
      <c r="S11" s="23">
        <v>-793.34888000000012</v>
      </c>
      <c r="T11" s="23">
        <v>126.06091100000008</v>
      </c>
      <c r="U11" s="23">
        <v>-224.49358499999997</v>
      </c>
      <c r="V11" s="23">
        <v>207.57756199999992</v>
      </c>
      <c r="W11" s="23">
        <v>-384.69299999999998</v>
      </c>
      <c r="X11" s="23">
        <v>155.43327519999997</v>
      </c>
      <c r="Y11" s="23">
        <v>-85.563934000000003</v>
      </c>
      <c r="Z11" s="23">
        <v>364.30700000000002</v>
      </c>
      <c r="AA11" s="23">
        <v>-142.239272</v>
      </c>
      <c r="AB11" s="23">
        <v>-81.002210000000019</v>
      </c>
      <c r="AC11" s="23">
        <v>-190.29184899999998</v>
      </c>
    </row>
    <row r="12" spans="2:29">
      <c r="B12" s="5" t="s">
        <v>31</v>
      </c>
      <c r="C12" s="23">
        <v>-12.401886339999999</v>
      </c>
      <c r="D12" s="23">
        <v>-33.825052450000001</v>
      </c>
      <c r="E12" s="23">
        <v>-101.58821346141598</v>
      </c>
      <c r="F12" s="23">
        <v>-151.63052665858405</v>
      </c>
      <c r="G12" s="23">
        <v>-27.440460200000004</v>
      </c>
      <c r="H12" s="23">
        <v>-10.451897730000001</v>
      </c>
      <c r="I12" s="23">
        <v>-16.049964859999992</v>
      </c>
      <c r="J12" s="23">
        <v>-43.093532919999987</v>
      </c>
      <c r="K12" s="23">
        <v>-108.73564680000001</v>
      </c>
      <c r="L12" s="23">
        <v>-108.89733328</v>
      </c>
      <c r="M12" s="23">
        <v>-36.677342200000012</v>
      </c>
      <c r="N12" s="23">
        <v>-88.661548489999959</v>
      </c>
      <c r="O12" s="23">
        <v>-92.67557328999996</v>
      </c>
      <c r="P12" s="23">
        <v>-26.009394050000047</v>
      </c>
      <c r="Q12" s="23">
        <v>-18.553088509999974</v>
      </c>
      <c r="R12" s="23">
        <v>-190.2683815499999</v>
      </c>
      <c r="S12" s="23">
        <v>-23.560656459999997</v>
      </c>
      <c r="T12" s="23">
        <v>-123.75579561000001</v>
      </c>
      <c r="U12" s="23">
        <v>-34.219831000000035</v>
      </c>
      <c r="V12" s="23">
        <v>-21.861298559999994</v>
      </c>
      <c r="W12" s="23">
        <v>-49.728999999999999</v>
      </c>
      <c r="X12" s="23">
        <v>-210.16269973000001</v>
      </c>
      <c r="Y12" s="23">
        <v>-42.219706019999983</v>
      </c>
      <c r="Z12" s="23">
        <v>-146.38200000000001</v>
      </c>
      <c r="AA12" s="23">
        <v>-103.96638362999995</v>
      </c>
      <c r="AB12" s="23">
        <v>-211.51431054000008</v>
      </c>
      <c r="AC12" s="23">
        <v>-75.445860140000008</v>
      </c>
    </row>
    <row r="13" spans="2:29">
      <c r="B13" s="5" t="s">
        <v>32</v>
      </c>
      <c r="C13" s="23">
        <v>-180.21037871157185</v>
      </c>
      <c r="D13" s="23">
        <v>-184.17031847224362</v>
      </c>
      <c r="E13" s="23">
        <v>-176.96649307618458</v>
      </c>
      <c r="F13" s="23">
        <v>-162.53564038999983</v>
      </c>
      <c r="G13" s="23">
        <v>-181.62224408999998</v>
      </c>
      <c r="H13" s="23">
        <v>-192.03261328149773</v>
      </c>
      <c r="I13" s="23">
        <v>-146.85449668850219</v>
      </c>
      <c r="J13" s="23">
        <v>-178.89406596000003</v>
      </c>
      <c r="K13" s="23">
        <v>-172.24511744</v>
      </c>
      <c r="L13" s="23">
        <v>-143.86996791000001</v>
      </c>
      <c r="M13" s="23">
        <v>-179.33532928999998</v>
      </c>
      <c r="N13" s="23">
        <v>-176.99994955999998</v>
      </c>
      <c r="O13" s="23">
        <v>-157.78004523999999</v>
      </c>
      <c r="P13" s="23">
        <v>-165.15129492000003</v>
      </c>
      <c r="Q13" s="23">
        <v>-176.18501533999992</v>
      </c>
      <c r="R13" s="23">
        <v>-270.2428191699999</v>
      </c>
      <c r="S13" s="23">
        <v>-327.17440227000003</v>
      </c>
      <c r="T13" s="23">
        <v>-361.9532394900001</v>
      </c>
      <c r="U13" s="23">
        <v>-425.49657923999951</v>
      </c>
      <c r="V13" s="23">
        <v>-580.46412235000037</v>
      </c>
      <c r="W13" s="23">
        <v>-777.64599999999996</v>
      </c>
      <c r="X13" s="23">
        <v>-713.53270299999986</v>
      </c>
      <c r="Y13" s="23">
        <v>-707.30795300000023</v>
      </c>
      <c r="Z13" s="23">
        <v>-680.26199999999994</v>
      </c>
      <c r="AA13" s="23">
        <v>-633.82333110999991</v>
      </c>
      <c r="AB13" s="23">
        <v>-600.26586871999996</v>
      </c>
      <c r="AC13" s="23">
        <v>-642.68291790000001</v>
      </c>
    </row>
    <row r="14" spans="2:29">
      <c r="B14" s="5" t="s">
        <v>33</v>
      </c>
      <c r="C14" s="23">
        <v>-53.648395654242705</v>
      </c>
      <c r="D14" s="23">
        <v>-43.010010510619267</v>
      </c>
      <c r="E14" s="23">
        <v>0</v>
      </c>
      <c r="F14" s="23">
        <v>-8.7359279999999995</v>
      </c>
      <c r="G14" s="23">
        <v>-633.7197289611488</v>
      </c>
      <c r="H14" s="23">
        <v>-297.96882745279885</v>
      </c>
      <c r="I14" s="23">
        <v>-572.18105908351208</v>
      </c>
      <c r="J14" s="23">
        <v>116.8514633854148</v>
      </c>
      <c r="K14" s="23">
        <v>0</v>
      </c>
      <c r="L14" s="23">
        <v>730.396883</v>
      </c>
      <c r="M14" s="23">
        <v>0</v>
      </c>
      <c r="N14" s="23">
        <v>-366.63236146918581</v>
      </c>
      <c r="O14" s="23">
        <v>362.59709018477503</v>
      </c>
      <c r="P14" s="23">
        <v>-1.8477498088032006E-7</v>
      </c>
      <c r="Q14" s="23">
        <v>-609.02986244071712</v>
      </c>
      <c r="R14" s="23">
        <v>-251.1516267896688</v>
      </c>
      <c r="S14" s="23">
        <v>-94.4167617386194</v>
      </c>
      <c r="T14" s="23">
        <v>-299.79499221320157</v>
      </c>
      <c r="U14" s="23">
        <v>-474.6183606715768</v>
      </c>
      <c r="V14" s="23">
        <v>-1875.9776725260283</v>
      </c>
      <c r="W14" s="23">
        <v>-158.16300000000001</v>
      </c>
      <c r="X14" s="23">
        <v>-266.76484510567894</v>
      </c>
      <c r="Y14" s="23">
        <v>870.74295738862202</v>
      </c>
      <c r="Z14" s="23">
        <v>0</v>
      </c>
      <c r="AA14" s="23">
        <v>-132.16485283</v>
      </c>
      <c r="AB14" s="23">
        <v>-330.393823</v>
      </c>
      <c r="AC14" s="23">
        <v>-1521.843951867314</v>
      </c>
    </row>
    <row r="15" spans="2:29">
      <c r="B15" s="5" t="s">
        <v>34</v>
      </c>
      <c r="C15" s="23">
        <v>-30.150786360000041</v>
      </c>
      <c r="D15" s="23">
        <v>-34.70819566999986</v>
      </c>
      <c r="E15" s="23">
        <v>-13.550137999999929</v>
      </c>
      <c r="F15" s="23">
        <v>-24.153290410000075</v>
      </c>
      <c r="G15" s="23">
        <v>-10.826105970000029</v>
      </c>
      <c r="H15" s="23">
        <v>-23.32094959999996</v>
      </c>
      <c r="I15" s="23">
        <v>-4.1950969500000941</v>
      </c>
      <c r="J15" s="23">
        <v>-48.370817570000021</v>
      </c>
      <c r="K15" s="23">
        <v>-16.012779620000032</v>
      </c>
      <c r="L15" s="23">
        <v>-12.038646159999987</v>
      </c>
      <c r="M15" s="23">
        <v>-20.744600369999922</v>
      </c>
      <c r="N15" s="23">
        <v>-46.228236210000198</v>
      </c>
      <c r="O15" s="23">
        <v>-22.580650980000009</v>
      </c>
      <c r="P15" s="23">
        <v>-58.065038710000039</v>
      </c>
      <c r="Q15" s="23">
        <v>-44.86314883999988</v>
      </c>
      <c r="R15" s="23">
        <v>-87.092860760000335</v>
      </c>
      <c r="S15" s="23">
        <v>-27.726321880000008</v>
      </c>
      <c r="T15" s="23">
        <v>-47.304434220000125</v>
      </c>
      <c r="U15" s="23">
        <v>-45.52876530999999</v>
      </c>
      <c r="V15" s="23">
        <v>-36.506736839999895</v>
      </c>
      <c r="W15" s="23">
        <v>-40.982999999999997</v>
      </c>
      <c r="X15" s="23">
        <v>-33.136358309999906</v>
      </c>
      <c r="Y15" s="23">
        <v>-32.691657700000142</v>
      </c>
      <c r="Z15" s="23">
        <v>-31.123999999999999</v>
      </c>
      <c r="AA15" s="23">
        <v>-50.793262509999948</v>
      </c>
      <c r="AB15" s="23">
        <v>-64.314589209999909</v>
      </c>
      <c r="AC15" s="23">
        <v>-31.490356560000158</v>
      </c>
    </row>
    <row r="16" spans="2:29">
      <c r="B16" s="8" t="s">
        <v>35</v>
      </c>
      <c r="C16" s="24">
        <f>+SUM(C10:C15)</f>
        <v>-601.74624749768077</v>
      </c>
      <c r="D16" s="24">
        <f t="shared" ref="D16:K16" si="6">+SUM(D10:D15)</f>
        <v>-685.79308997099656</v>
      </c>
      <c r="E16" s="24">
        <f t="shared" si="6"/>
        <v>-395.15942773156451</v>
      </c>
      <c r="F16" s="24">
        <f t="shared" si="6"/>
        <v>-509.70720457858391</v>
      </c>
      <c r="G16" s="24">
        <f t="shared" si="6"/>
        <v>-1053.9644508011488</v>
      </c>
      <c r="H16" s="24">
        <f t="shared" si="6"/>
        <v>-554.16474593429655</v>
      </c>
      <c r="I16" s="24">
        <f t="shared" si="6"/>
        <v>-924.17055429201469</v>
      </c>
      <c r="J16" s="24">
        <f t="shared" si="6"/>
        <v>-417.05786987458538</v>
      </c>
      <c r="K16" s="24">
        <f t="shared" si="6"/>
        <v>-456.35082891000002</v>
      </c>
      <c r="L16" s="24">
        <f t="shared" ref="L16" si="7">+SUM(L10:L15)</f>
        <v>290.97864748000006</v>
      </c>
      <c r="M16" s="24">
        <f t="shared" ref="M16:T16" si="8">+SUM(M10:M15)</f>
        <v>-408.78404565999995</v>
      </c>
      <c r="N16" s="24">
        <f t="shared" si="8"/>
        <v>-1009.857357979186</v>
      </c>
      <c r="O16" s="24">
        <f t="shared" si="8"/>
        <v>-165.13979976522481</v>
      </c>
      <c r="P16" s="24">
        <f t="shared" si="8"/>
        <v>-569.15348509477519</v>
      </c>
      <c r="Q16" s="24">
        <f t="shared" si="8"/>
        <v>-1292.8200017207171</v>
      </c>
      <c r="R16" s="24">
        <f t="shared" si="8"/>
        <v>-1099.4358232525412</v>
      </c>
      <c r="S16" s="24">
        <f t="shared" si="8"/>
        <v>-1784.0951437086198</v>
      </c>
      <c r="T16" s="24">
        <f t="shared" si="8"/>
        <v>-1201.6491056232016</v>
      </c>
      <c r="U16" s="24">
        <v>-1669.2560741715772</v>
      </c>
      <c r="V16" s="24">
        <v>-2913.3513715160279</v>
      </c>
      <c r="W16" s="24">
        <f>SUM(W10:W15)</f>
        <v>-2250.6960000000004</v>
      </c>
      <c r="X16" s="24">
        <f>SUM(X10:X15)</f>
        <v>-1947.1650555456786</v>
      </c>
      <c r="Y16" s="24">
        <f>SUM(Y10:Y15)</f>
        <v>-787.30266680708428</v>
      </c>
      <c r="Z16" s="24">
        <f>SUM(Z10:Z15)</f>
        <v>-1298.0919999999999</v>
      </c>
      <c r="AA16" s="24">
        <f t="shared" ref="AA16:AB16" si="9">SUM(AA10:AA15)</f>
        <v>-1746.5198208400002</v>
      </c>
      <c r="AB16" s="24">
        <f t="shared" si="9"/>
        <v>-2045.5819561199989</v>
      </c>
      <c r="AC16" s="24">
        <f t="shared" ref="AC16" si="10">SUM(AC10:AC15)</f>
        <v>-3243.9371087873146</v>
      </c>
    </row>
    <row r="17" spans="2:29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2:29">
      <c r="B18" s="9" t="s">
        <v>36</v>
      </c>
      <c r="C18" s="24">
        <f>+C8+C16</f>
        <v>179.1251238323191</v>
      </c>
      <c r="D18" s="24">
        <f t="shared" ref="D18:K18" si="11">+D8+D16</f>
        <v>366.54252517900341</v>
      </c>
      <c r="E18" s="24">
        <f t="shared" si="11"/>
        <v>226.80936987843609</v>
      </c>
      <c r="F18" s="24">
        <f t="shared" si="11"/>
        <v>54.683112451416093</v>
      </c>
      <c r="G18" s="24">
        <f t="shared" si="11"/>
        <v>-503.19427240114885</v>
      </c>
      <c r="H18" s="24">
        <f t="shared" si="11"/>
        <v>-279.5808389942967</v>
      </c>
      <c r="I18" s="24">
        <f t="shared" si="11"/>
        <v>-603.08474065423297</v>
      </c>
      <c r="J18" s="24">
        <f t="shared" si="11"/>
        <v>166.72434746763332</v>
      </c>
      <c r="K18" s="24">
        <f t="shared" si="11"/>
        <v>67.7140030999999</v>
      </c>
      <c r="L18" s="24">
        <f t="shared" ref="L18:M18" si="12">+L8+L16</f>
        <v>897.69842028000005</v>
      </c>
      <c r="M18" s="24">
        <f t="shared" si="12"/>
        <v>617.61213462000001</v>
      </c>
      <c r="N18" s="24">
        <f t="shared" ref="N18:O18" si="13">+N8+N16</f>
        <v>714.83501688081424</v>
      </c>
      <c r="O18" s="24">
        <f t="shared" si="13"/>
        <v>1347.8530464547755</v>
      </c>
      <c r="P18" s="24">
        <f t="shared" ref="P18:Q18" si="14">+P8+P16</f>
        <v>762.57207654882438</v>
      </c>
      <c r="Q18" s="24">
        <f t="shared" si="14"/>
        <v>850.63777774568257</v>
      </c>
      <c r="R18" s="24">
        <f t="shared" ref="R18:T18" si="15">+R8+R16</f>
        <v>565.0174548574596</v>
      </c>
      <c r="S18" s="24">
        <f t="shared" si="15"/>
        <v>1170.0112390213806</v>
      </c>
      <c r="T18" s="24">
        <f t="shared" si="15"/>
        <v>505.63657429679756</v>
      </c>
      <c r="U18" s="24">
        <v>435.7614412384238</v>
      </c>
      <c r="V18" s="24">
        <v>-795.2273913460258</v>
      </c>
      <c r="W18" s="24">
        <f>+W8+W16</f>
        <v>1223.3368163899995</v>
      </c>
      <c r="X18" s="24">
        <f>+X8+X16</f>
        <v>636.6559551006244</v>
      </c>
      <c r="Y18" s="24">
        <f>+Y8+Y16</f>
        <v>2138.4750423564246</v>
      </c>
      <c r="Z18" s="24">
        <f>+Z8+Z16</f>
        <v>964.37400000000002</v>
      </c>
      <c r="AA18" s="24">
        <f t="shared" ref="AA18:AB18" si="16">+AA8+AA16</f>
        <v>1257.9950327199999</v>
      </c>
      <c r="AB18" s="24">
        <f t="shared" si="16"/>
        <v>74.575460140000132</v>
      </c>
      <c r="AC18" s="24">
        <f t="shared" ref="AC18" si="17">+AC8+AC16</f>
        <v>-985.40733863731293</v>
      </c>
    </row>
    <row r="19" spans="2:29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2:29">
      <c r="B20" s="5" t="s">
        <v>37</v>
      </c>
      <c r="C20" s="23">
        <v>25.04691532</v>
      </c>
      <c r="D20" s="23">
        <v>25.268500970000002</v>
      </c>
      <c r="E20" s="23">
        <v>25.079953670000009</v>
      </c>
      <c r="F20" s="23">
        <v>28.497309439999984</v>
      </c>
      <c r="G20" s="23">
        <v>37.098235100000004</v>
      </c>
      <c r="H20" s="23">
        <v>19.619999920000001</v>
      </c>
      <c r="I20" s="23">
        <v>26.199702000000006</v>
      </c>
      <c r="J20" s="23">
        <v>22.641466069999982</v>
      </c>
      <c r="K20" s="23">
        <v>19.69376561</v>
      </c>
      <c r="L20" s="23">
        <v>19.690887</v>
      </c>
      <c r="M20" s="23">
        <v>19.751228999999999</v>
      </c>
      <c r="N20" s="23">
        <v>20.748032800000001</v>
      </c>
      <c r="O20" s="23">
        <v>21.872097529999998</v>
      </c>
      <c r="P20" s="23">
        <v>26.423084020000001</v>
      </c>
      <c r="Q20" s="23">
        <v>30.83852328</v>
      </c>
      <c r="R20" s="23">
        <v>46.907637870000009</v>
      </c>
      <c r="S20" s="23">
        <v>52.065376449999995</v>
      </c>
      <c r="T20" s="23">
        <v>63.891919810000005</v>
      </c>
      <c r="U20" s="23">
        <v>73.020056840000009</v>
      </c>
      <c r="V20" s="23">
        <v>75.317448020000015</v>
      </c>
      <c r="W20" s="23">
        <v>55.307000000000002</v>
      </c>
      <c r="X20" s="23">
        <v>73.876646829999999</v>
      </c>
      <c r="Y20" s="23">
        <v>81.206770570000003</v>
      </c>
      <c r="Z20" s="23">
        <v>88.768000000000001</v>
      </c>
      <c r="AA20" s="23">
        <v>79.191286350000013</v>
      </c>
      <c r="AB20" s="23">
        <v>86.504514219999976</v>
      </c>
      <c r="AC20" s="23">
        <v>84.743513269999994</v>
      </c>
    </row>
    <row r="21" spans="2:29">
      <c r="B21" s="5" t="s">
        <v>38</v>
      </c>
      <c r="C21" s="23">
        <v>-89.837693849999994</v>
      </c>
      <c r="D21" s="23">
        <v>-94.292883930000031</v>
      </c>
      <c r="E21" s="23">
        <v>-96.061522340000053</v>
      </c>
      <c r="F21" s="23">
        <v>-164.68784594951563</v>
      </c>
      <c r="G21" s="23">
        <v>-77.807324985096017</v>
      </c>
      <c r="H21" s="23">
        <v>-104.11453154490404</v>
      </c>
      <c r="I21" s="23">
        <v>-39.084856409999922</v>
      </c>
      <c r="J21" s="23">
        <v>-47.900608150000075</v>
      </c>
      <c r="K21" s="23">
        <v>-34.878377319999991</v>
      </c>
      <c r="L21" s="23">
        <v>-41.707011590000015</v>
      </c>
      <c r="M21" s="23">
        <v>-43.348080459999984</v>
      </c>
      <c r="N21" s="23">
        <v>-77.067317759999995</v>
      </c>
      <c r="O21" s="23">
        <v>-82.715209600000023</v>
      </c>
      <c r="P21" s="23">
        <v>-80.33212195999991</v>
      </c>
      <c r="Q21" s="23">
        <v>-102.63556162000008</v>
      </c>
      <c r="R21" s="23">
        <v>-68.372508260000032</v>
      </c>
      <c r="S21" s="23">
        <v>-71.645891900000009</v>
      </c>
      <c r="T21" s="23">
        <v>-68.035618700000001</v>
      </c>
      <c r="U21" s="23">
        <v>-97.875236290000004</v>
      </c>
      <c r="V21" s="23">
        <v>-92.449134879999974</v>
      </c>
      <c r="W21" s="23">
        <v>-122.503</v>
      </c>
      <c r="X21" s="23">
        <v>-146.21450031000003</v>
      </c>
      <c r="Y21" s="23">
        <v>-138.61188651999987</v>
      </c>
      <c r="Z21" s="23">
        <v>-126.117</v>
      </c>
      <c r="AA21" s="23">
        <v>-120.88303543999996</v>
      </c>
      <c r="AB21" s="23">
        <v>-205.11581301999999</v>
      </c>
      <c r="AC21" s="23">
        <v>-103.71781125999999</v>
      </c>
    </row>
    <row r="22" spans="2:29">
      <c r="B22" s="5" t="s">
        <v>39</v>
      </c>
      <c r="C22" s="23">
        <v>27.84700295</v>
      </c>
      <c r="D22" s="23">
        <v>13.166276180000001</v>
      </c>
      <c r="E22" s="23">
        <v>-154.36833304000004</v>
      </c>
      <c r="F22" s="23">
        <v>46.578519059999991</v>
      </c>
      <c r="G22" s="23">
        <v>-382.36437202999997</v>
      </c>
      <c r="H22" s="23">
        <v>176.93550923999999</v>
      </c>
      <c r="I22" s="23">
        <v>88.769249099999968</v>
      </c>
      <c r="J22" s="23">
        <v>268.40319603000006</v>
      </c>
      <c r="K22" s="23">
        <v>10.412103369999999</v>
      </c>
      <c r="L22" s="23">
        <v>-12.479763299999993</v>
      </c>
      <c r="M22" s="23">
        <v>-67.753548750000022</v>
      </c>
      <c r="N22" s="23">
        <v>-4.9394029399999857</v>
      </c>
      <c r="O22" s="23">
        <v>3.4819038423783352E-2</v>
      </c>
      <c r="P22" s="23">
        <v>-177.04699305842382</v>
      </c>
      <c r="Q22" s="23">
        <v>-41.213214969999974</v>
      </c>
      <c r="R22" s="23">
        <v>115.12443138000008</v>
      </c>
      <c r="S22" s="23">
        <v>-29.817546970000006</v>
      </c>
      <c r="T22" s="23">
        <v>-110.45355020999997</v>
      </c>
      <c r="U22" s="23">
        <v>49.305543779999951</v>
      </c>
      <c r="V22" s="23">
        <v>-60.528405181724345</v>
      </c>
      <c r="W22" s="23">
        <v>-76.340999999999994</v>
      </c>
      <c r="X22" s="23">
        <v>48.947590059999996</v>
      </c>
      <c r="Y22" s="23">
        <v>85.73531048000001</v>
      </c>
      <c r="Z22" s="23">
        <v>-224.88499999999999</v>
      </c>
      <c r="AA22" s="23">
        <v>135.46383609000003</v>
      </c>
      <c r="AB22" s="23">
        <v>92.269255649999977</v>
      </c>
      <c r="AC22" s="23">
        <v>-1.5483257099999754</v>
      </c>
    </row>
    <row r="23" spans="2:29" ht="15" customHeight="1">
      <c r="B23" s="8" t="s">
        <v>40</v>
      </c>
      <c r="C23" s="24">
        <f>+SUM(C20:C22)</f>
        <v>-36.943775579999993</v>
      </c>
      <c r="D23" s="24">
        <f t="shared" ref="D23:K23" si="18">+SUM(D20:D22)</f>
        <v>-55.858106780000028</v>
      </c>
      <c r="E23" s="24">
        <f t="shared" si="18"/>
        <v>-225.3499017100001</v>
      </c>
      <c r="F23" s="24">
        <f t="shared" si="18"/>
        <v>-89.612017449515662</v>
      </c>
      <c r="G23" s="24">
        <f t="shared" si="18"/>
        <v>-423.073461915096</v>
      </c>
      <c r="H23" s="24">
        <f t="shared" si="18"/>
        <v>92.440977615095946</v>
      </c>
      <c r="I23" s="24">
        <f t="shared" si="18"/>
        <v>75.884094690000055</v>
      </c>
      <c r="J23" s="24">
        <f t="shared" si="18"/>
        <v>243.14405394999997</v>
      </c>
      <c r="K23" s="24">
        <f t="shared" si="18"/>
        <v>-4.7725083399999928</v>
      </c>
      <c r="L23" s="24">
        <f t="shared" ref="L23:M23" si="19">+SUM(L20:L22)</f>
        <v>-34.495887890000006</v>
      </c>
      <c r="M23" s="24">
        <f t="shared" si="19"/>
        <v>-91.350400210000004</v>
      </c>
      <c r="N23" s="24">
        <f t="shared" ref="N23:O23" si="20">+SUM(N20:N22)</f>
        <v>-61.258687899999977</v>
      </c>
      <c r="O23" s="24">
        <f t="shared" si="20"/>
        <v>-60.808293031576241</v>
      </c>
      <c r="P23" s="24">
        <f t="shared" ref="P23:Q23" si="21">+SUM(P20:P22)</f>
        <v>-230.95603099842373</v>
      </c>
      <c r="Q23" s="24">
        <f t="shared" si="21"/>
        <v>-113.01025331000005</v>
      </c>
      <c r="R23" s="24">
        <f t="shared" ref="R23:T23" si="22">+SUM(R20:R22)</f>
        <v>93.659560990000045</v>
      </c>
      <c r="S23" s="24">
        <f t="shared" si="22"/>
        <v>-49.398062420000016</v>
      </c>
      <c r="T23" s="24">
        <f t="shared" si="22"/>
        <v>-114.59724909999997</v>
      </c>
      <c r="U23" s="24">
        <v>24.450364329999953</v>
      </c>
      <c r="V23" s="24">
        <v>-77.660092041724297</v>
      </c>
      <c r="W23" s="24">
        <f>SUM(W20:W22)</f>
        <v>-143.53699999999998</v>
      </c>
      <c r="X23" s="24">
        <f>SUM(X20:X22)</f>
        <v>-23.390263420000039</v>
      </c>
      <c r="Y23" s="24">
        <f>SUM(Y20:Y22)</f>
        <v>28.330194530000142</v>
      </c>
      <c r="Z23" s="24">
        <f>SUM(Z20:Z22)</f>
        <v>-262.23399999999998</v>
      </c>
      <c r="AA23" s="24">
        <f t="shared" ref="AA23:AB23" si="23">SUM(AA20:AA22)</f>
        <v>93.772087000000084</v>
      </c>
      <c r="AB23" s="24">
        <f t="shared" si="23"/>
        <v>-26.342043150000038</v>
      </c>
      <c r="AC23" s="24">
        <f t="shared" ref="AC23" si="24">SUM(AC20:AC22)</f>
        <v>-20.522623699999972</v>
      </c>
    </row>
    <row r="24" spans="2:29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2:29">
      <c r="B25" s="6" t="s">
        <v>41</v>
      </c>
      <c r="C25" s="24">
        <f>+C18+C23</f>
        <v>142.18134825231911</v>
      </c>
      <c r="D25" s="24">
        <f t="shared" ref="D25:K25" si="25">+D18+D23</f>
        <v>310.68441839900339</v>
      </c>
      <c r="E25" s="24">
        <f t="shared" si="25"/>
        <v>1.4594681684359898</v>
      </c>
      <c r="F25" s="24">
        <f t="shared" si="25"/>
        <v>-34.928904998099569</v>
      </c>
      <c r="G25" s="24">
        <f t="shared" si="25"/>
        <v>-926.26773431624486</v>
      </c>
      <c r="H25" s="24">
        <f t="shared" si="25"/>
        <v>-187.13986137920074</v>
      </c>
      <c r="I25" s="24">
        <f t="shared" si="25"/>
        <v>-527.20064596423288</v>
      </c>
      <c r="J25" s="24">
        <f t="shared" si="25"/>
        <v>409.86840141763332</v>
      </c>
      <c r="K25" s="24">
        <f t="shared" si="25"/>
        <v>62.941494759999905</v>
      </c>
      <c r="L25" s="24">
        <f t="shared" ref="L25:M25" si="26">+L18+L23</f>
        <v>863.20253238999999</v>
      </c>
      <c r="M25" s="24">
        <f t="shared" si="26"/>
        <v>526.26173441000003</v>
      </c>
      <c r="N25" s="24">
        <f t="shared" ref="N25:O25" si="27">+N18+N23</f>
        <v>653.57632898081431</v>
      </c>
      <c r="O25" s="24">
        <f t="shared" si="27"/>
        <v>1287.0447534231992</v>
      </c>
      <c r="P25" s="24">
        <f t="shared" ref="P25:Q25" si="28">+P18+P23</f>
        <v>531.61604555040071</v>
      </c>
      <c r="Q25" s="24">
        <f t="shared" si="28"/>
        <v>737.62752443568252</v>
      </c>
      <c r="R25" s="24">
        <f t="shared" ref="R25:T25" si="29">+R18+R23</f>
        <v>658.67701584745964</v>
      </c>
      <c r="S25" s="24">
        <f t="shared" si="29"/>
        <v>1120.6131766013805</v>
      </c>
      <c r="T25" s="24">
        <f t="shared" si="29"/>
        <v>391.03932519679756</v>
      </c>
      <c r="U25" s="24">
        <v>460.21180556842376</v>
      </c>
      <c r="V25" s="24">
        <v>-872.88748338775008</v>
      </c>
      <c r="W25" s="24">
        <f>+W18+W23</f>
        <v>1079.7998163899995</v>
      </c>
      <c r="X25" s="24">
        <f>+X18+X23</f>
        <v>613.2656916806244</v>
      </c>
      <c r="Y25" s="24">
        <f>+Y18+Y23</f>
        <v>2166.8052368864246</v>
      </c>
      <c r="Z25" s="24">
        <f>+Z18+Z23</f>
        <v>702.1400000000001</v>
      </c>
      <c r="AA25" s="24">
        <f t="shared" ref="AA25:AB25" si="30">+AA18+AA23</f>
        <v>1351.76711972</v>
      </c>
      <c r="AB25" s="24">
        <f t="shared" si="30"/>
        <v>48.233416990000094</v>
      </c>
      <c r="AC25" s="24">
        <f t="shared" ref="AC25" si="31">+AC18+AC23</f>
        <v>-1005.9299623373129</v>
      </c>
    </row>
    <row r="26" spans="2:29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2:29">
      <c r="B27" s="10" t="s">
        <v>42</v>
      </c>
      <c r="C27" s="23">
        <v>-151.45617856297065</v>
      </c>
      <c r="D27" s="23">
        <v>-293.12069834063033</v>
      </c>
      <c r="E27" s="23">
        <v>-78.587467372499177</v>
      </c>
      <c r="F27" s="23">
        <v>32.637264533074337</v>
      </c>
      <c r="G27" s="23">
        <v>141.53740817057871</v>
      </c>
      <c r="H27" s="23">
        <v>205.4659161537644</v>
      </c>
      <c r="I27" s="23">
        <v>508.41479657648853</v>
      </c>
      <c r="J27" s="23">
        <v>-227.4044611851856</v>
      </c>
      <c r="K27" s="23">
        <v>-40.30282382544565</v>
      </c>
      <c r="L27" s="23">
        <v>-662.73455056782825</v>
      </c>
      <c r="M27" s="23">
        <v>-429.21390225939592</v>
      </c>
      <c r="N27" s="23">
        <v>-370.42203254740105</v>
      </c>
      <c r="O27" s="23">
        <v>-1073.7921838186223</v>
      </c>
      <c r="P27" s="23">
        <v>-503.83580703729228</v>
      </c>
      <c r="Q27" s="23">
        <v>-633.17025416566389</v>
      </c>
      <c r="R27" s="23">
        <v>-334.55899922870566</v>
      </c>
      <c r="S27" s="23">
        <v>-894.48271832741534</v>
      </c>
      <c r="T27" s="23">
        <v>-322.16572960261686</v>
      </c>
      <c r="U27" s="23">
        <v>-427.82068614221294</v>
      </c>
      <c r="V27" s="23">
        <v>-389.86549979637471</v>
      </c>
      <c r="W27" s="23">
        <v>-1129.2349999999999</v>
      </c>
      <c r="X27" s="23">
        <v>-525.86450121424696</v>
      </c>
      <c r="Y27" s="23">
        <v>-1889.4025523762029</v>
      </c>
      <c r="Z27" s="23">
        <v>-634.22199999999998</v>
      </c>
      <c r="AA27" s="23">
        <v>-1115.7047090000001</v>
      </c>
      <c r="AB27" s="23">
        <v>-264.37488064999997</v>
      </c>
      <c r="AC27" s="23">
        <v>628.97014639929989</v>
      </c>
    </row>
    <row r="28" spans="2:29">
      <c r="B28" s="6" t="s">
        <v>43</v>
      </c>
      <c r="C28" s="24">
        <f>+C25+C27</f>
        <v>-9.274830310651538</v>
      </c>
      <c r="D28" s="24">
        <f t="shared" ref="D28:K28" si="32">+D25+D27</f>
        <v>17.563720058373065</v>
      </c>
      <c r="E28" s="24">
        <f t="shared" si="32"/>
        <v>-77.127999204063187</v>
      </c>
      <c r="F28" s="24">
        <f t="shared" si="32"/>
        <v>-2.2916404650252318</v>
      </c>
      <c r="G28" s="24">
        <f t="shared" si="32"/>
        <v>-784.73032614566614</v>
      </c>
      <c r="H28" s="24">
        <f t="shared" si="32"/>
        <v>18.326054774563659</v>
      </c>
      <c r="I28" s="24">
        <f t="shared" si="32"/>
        <v>-18.785849387744349</v>
      </c>
      <c r="J28" s="24">
        <f t="shared" si="32"/>
        <v>182.46394023244773</v>
      </c>
      <c r="K28" s="24">
        <f t="shared" si="32"/>
        <v>22.638670934554256</v>
      </c>
      <c r="L28" s="24">
        <f t="shared" ref="L28:N28" si="33">+L25+L27</f>
        <v>200.46798182217174</v>
      </c>
      <c r="M28" s="24">
        <f t="shared" si="33"/>
        <v>97.047832150604108</v>
      </c>
      <c r="N28" s="24">
        <f t="shared" si="33"/>
        <v>283.15429643341326</v>
      </c>
      <c r="O28" s="24">
        <f t="shared" ref="O28:P28" si="34">+O25+O27</f>
        <v>213.25256960457682</v>
      </c>
      <c r="P28" s="24">
        <f t="shared" si="34"/>
        <v>27.780238513108429</v>
      </c>
      <c r="Q28" s="24">
        <f t="shared" ref="Q28:R28" si="35">+Q25+Q27</f>
        <v>104.45727027001863</v>
      </c>
      <c r="R28" s="24">
        <f t="shared" si="35"/>
        <v>324.11801661875398</v>
      </c>
      <c r="S28" s="24">
        <f t="shared" ref="S28:T28" si="36">+S25+S27</f>
        <v>226.13045827396513</v>
      </c>
      <c r="T28" s="24">
        <f t="shared" si="36"/>
        <v>68.873595594180699</v>
      </c>
      <c r="U28" s="24">
        <v>32.391119426210821</v>
      </c>
      <c r="V28" s="24">
        <v>-1262.7529831841248</v>
      </c>
      <c r="W28" s="24">
        <f>+W25+W27</f>
        <v>-49.435183610000422</v>
      </c>
      <c r="X28" s="24">
        <f>+X25+X27</f>
        <v>87.401190466377443</v>
      </c>
      <c r="Y28" s="24">
        <f>+Y25+Y27</f>
        <v>277.40268451022166</v>
      </c>
      <c r="Z28" s="24">
        <f>+Z25+Z27</f>
        <v>67.91800000000012</v>
      </c>
      <c r="AA28" s="24">
        <f t="shared" ref="AA28:AB28" si="37">+AA25+AA27</f>
        <v>236.06241071999989</v>
      </c>
      <c r="AB28" s="24">
        <f t="shared" si="37"/>
        <v>-216.14146365999989</v>
      </c>
      <c r="AC28" s="24">
        <f t="shared" ref="AC28" si="38">+AC25+AC27</f>
        <v>-376.95981593801298</v>
      </c>
    </row>
    <row r="29" spans="2:29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  <c r="AB29" s="25"/>
      <c r="AC29" s="25"/>
    </row>
    <row r="30" spans="2:29">
      <c r="B30" s="11" t="s">
        <v>44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  <c r="AB30" s="25"/>
      <c r="AC30" s="25"/>
    </row>
    <row r="31" spans="2:29">
      <c r="B31" s="5" t="s">
        <v>45</v>
      </c>
      <c r="C31" s="23">
        <v>0</v>
      </c>
      <c r="D31" s="23">
        <v>0</v>
      </c>
      <c r="E31" s="23">
        <v>0</v>
      </c>
      <c r="F31" s="23">
        <v>0.41799999999999998</v>
      </c>
      <c r="G31" s="23">
        <v>0</v>
      </c>
      <c r="H31" s="23">
        <v>0</v>
      </c>
      <c r="I31" s="23">
        <v>0</v>
      </c>
      <c r="J31" s="23">
        <v>-0.50900000000000001</v>
      </c>
      <c r="K31" s="23">
        <v>0</v>
      </c>
      <c r="L31" s="23">
        <v>0</v>
      </c>
      <c r="M31" s="23">
        <v>0</v>
      </c>
      <c r="N31" s="23">
        <v>-0.50700000000000001</v>
      </c>
      <c r="O31" s="23">
        <v>0</v>
      </c>
      <c r="P31" s="23">
        <v>0</v>
      </c>
      <c r="Q31" s="23">
        <v>0</v>
      </c>
      <c r="R31" s="23">
        <v>0.11</v>
      </c>
      <c r="S31" s="23">
        <v>0</v>
      </c>
      <c r="T31" s="23">
        <v>0</v>
      </c>
      <c r="U31" s="23">
        <v>0</v>
      </c>
      <c r="V31" s="23">
        <v>-1.389</v>
      </c>
      <c r="W31" s="23">
        <v>0</v>
      </c>
      <c r="X31" s="23">
        <v>0</v>
      </c>
      <c r="Y31" s="23">
        <v>0</v>
      </c>
      <c r="Z31" s="23">
        <v>2.0950000000000002</v>
      </c>
      <c r="AA31" s="23">
        <v>0</v>
      </c>
      <c r="AB31" s="23">
        <v>0</v>
      </c>
      <c r="AC31" s="23">
        <v>0</v>
      </c>
    </row>
    <row r="32" spans="2:29">
      <c r="B32" s="6" t="s">
        <v>46</v>
      </c>
      <c r="C32" s="24">
        <f>+C31</f>
        <v>0</v>
      </c>
      <c r="D32" s="24">
        <f t="shared" ref="D32:AB32" si="39">+D31</f>
        <v>0</v>
      </c>
      <c r="E32" s="24">
        <f t="shared" si="39"/>
        <v>0</v>
      </c>
      <c r="F32" s="24">
        <f t="shared" si="39"/>
        <v>0.41799999999999998</v>
      </c>
      <c r="G32" s="24">
        <f t="shared" si="39"/>
        <v>0</v>
      </c>
      <c r="H32" s="24">
        <f t="shared" si="39"/>
        <v>0</v>
      </c>
      <c r="I32" s="24">
        <f t="shared" si="39"/>
        <v>0</v>
      </c>
      <c r="J32" s="24">
        <f t="shared" si="39"/>
        <v>-0.50900000000000001</v>
      </c>
      <c r="K32" s="24">
        <f t="shared" si="39"/>
        <v>0</v>
      </c>
      <c r="L32" s="24">
        <f t="shared" si="39"/>
        <v>0</v>
      </c>
      <c r="M32" s="24">
        <f t="shared" si="39"/>
        <v>0</v>
      </c>
      <c r="N32" s="24">
        <f t="shared" si="39"/>
        <v>-0.50700000000000001</v>
      </c>
      <c r="O32" s="24">
        <f t="shared" si="39"/>
        <v>0</v>
      </c>
      <c r="P32" s="24">
        <f t="shared" si="39"/>
        <v>0</v>
      </c>
      <c r="Q32" s="24">
        <f t="shared" si="39"/>
        <v>0</v>
      </c>
      <c r="R32" s="24">
        <f t="shared" si="39"/>
        <v>0.11</v>
      </c>
      <c r="S32" s="24">
        <f t="shared" si="39"/>
        <v>0</v>
      </c>
      <c r="T32" s="24">
        <f t="shared" si="39"/>
        <v>0</v>
      </c>
      <c r="U32" s="24">
        <f t="shared" si="39"/>
        <v>0</v>
      </c>
      <c r="V32" s="24">
        <f t="shared" si="39"/>
        <v>-1.389</v>
      </c>
      <c r="W32" s="24">
        <f t="shared" si="39"/>
        <v>0</v>
      </c>
      <c r="X32" s="24">
        <f t="shared" si="39"/>
        <v>0</v>
      </c>
      <c r="Y32" s="24">
        <f t="shared" si="39"/>
        <v>0</v>
      </c>
      <c r="Z32" s="24">
        <f t="shared" si="39"/>
        <v>2.0950000000000002</v>
      </c>
      <c r="AA32" s="24">
        <f t="shared" si="39"/>
        <v>0</v>
      </c>
      <c r="AB32" s="24">
        <f t="shared" si="39"/>
        <v>0</v>
      </c>
      <c r="AC32" s="24">
        <f t="shared" ref="AC32" si="40">+AC31</f>
        <v>0</v>
      </c>
    </row>
    <row r="33" spans="2:29">
      <c r="B33" s="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2:29">
      <c r="B34" s="6" t="s">
        <v>47</v>
      </c>
      <c r="C34" s="24">
        <f>+C28+C32</f>
        <v>-9.274830310651538</v>
      </c>
      <c r="D34" s="24">
        <f t="shared" ref="D34:K34" si="41">+D28+D32</f>
        <v>17.563720058373065</v>
      </c>
      <c r="E34" s="24">
        <f t="shared" si="41"/>
        <v>-77.127999204063187</v>
      </c>
      <c r="F34" s="24">
        <f t="shared" si="41"/>
        <v>-1.8736404650252318</v>
      </c>
      <c r="G34" s="24">
        <f t="shared" si="41"/>
        <v>-784.73032614566614</v>
      </c>
      <c r="H34" s="24">
        <f t="shared" si="41"/>
        <v>18.326054774563659</v>
      </c>
      <c r="I34" s="24">
        <f t="shared" si="41"/>
        <v>-18.785849387744349</v>
      </c>
      <c r="J34" s="24">
        <f t="shared" si="41"/>
        <v>181.95494023244774</v>
      </c>
      <c r="K34" s="24">
        <f t="shared" si="41"/>
        <v>22.638670934554256</v>
      </c>
      <c r="L34" s="24">
        <f t="shared" ref="L34:M34" si="42">+L28+L32</f>
        <v>200.46798182217174</v>
      </c>
      <c r="M34" s="24">
        <f t="shared" si="42"/>
        <v>97.047832150604108</v>
      </c>
      <c r="N34" s="24">
        <f>+N28+N32</f>
        <v>282.64729643341326</v>
      </c>
      <c r="O34" s="24">
        <f t="shared" ref="O34" si="43">+O28+O32</f>
        <v>213.25256960457682</v>
      </c>
      <c r="P34" s="24">
        <f t="shared" ref="P34:Q34" si="44">+P28+P32</f>
        <v>27.780238513108429</v>
      </c>
      <c r="Q34" s="24">
        <f t="shared" si="44"/>
        <v>104.45727027001863</v>
      </c>
      <c r="R34" s="24">
        <f t="shared" ref="R34:T34" si="45">+R28+R32</f>
        <v>324.228016618754</v>
      </c>
      <c r="S34" s="24">
        <f t="shared" si="45"/>
        <v>226.13045827396513</v>
      </c>
      <c r="T34" s="24">
        <f t="shared" si="45"/>
        <v>68.873595594180699</v>
      </c>
      <c r="U34" s="24">
        <v>32.391119426210821</v>
      </c>
      <c r="V34" s="24">
        <v>-1264.1418231841249</v>
      </c>
      <c r="W34" s="24">
        <f>+W28+W32</f>
        <v>-49.435183610000422</v>
      </c>
      <c r="X34" s="24">
        <f>+X28+X32</f>
        <v>87.401190466377443</v>
      </c>
      <c r="Y34" s="24">
        <f>+Y28+Y32</f>
        <v>277.40268451022166</v>
      </c>
      <c r="Z34" s="24">
        <f>+Z28+Z32</f>
        <v>70.013000000000119</v>
      </c>
      <c r="AA34" s="24">
        <f t="shared" ref="AA34:AB34" si="46">+AA28+AA32</f>
        <v>236.06241071999989</v>
      </c>
      <c r="AB34" s="24">
        <f t="shared" si="46"/>
        <v>-216.14146365999989</v>
      </c>
      <c r="AC34" s="24">
        <f t="shared" ref="AC34" si="47">+AC28+AC32</f>
        <v>-376.95981593801298</v>
      </c>
    </row>
    <row r="35" spans="2:29"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2:29">
      <c r="B36" s="6" t="s">
        <v>48</v>
      </c>
      <c r="C36" s="24">
        <f>+C8+C10+C11+C12+C15</f>
        <v>412.98389819813366</v>
      </c>
      <c r="D36" s="24">
        <f t="shared" ref="D36:K36" si="48">+D8+D10+D11+D12+D15</f>
        <v>593.72285416186628</v>
      </c>
      <c r="E36" s="24">
        <f t="shared" si="48"/>
        <v>403.77586295462061</v>
      </c>
      <c r="F36" s="24">
        <f t="shared" si="48"/>
        <v>225.95468084141592</v>
      </c>
      <c r="G36" s="24">
        <f t="shared" si="48"/>
        <v>312.14770065000005</v>
      </c>
      <c r="H36" s="24">
        <f t="shared" si="48"/>
        <v>210.42060173999985</v>
      </c>
      <c r="I36" s="24">
        <f t="shared" si="48"/>
        <v>115.95081511778143</v>
      </c>
      <c r="J36" s="24">
        <f t="shared" si="48"/>
        <v>228.76695004221861</v>
      </c>
      <c r="K36" s="24">
        <f t="shared" si="48"/>
        <v>239.9591205399999</v>
      </c>
      <c r="L36" s="24">
        <f t="shared" ref="L36:M36" si="49">+L8+L10+L11+L12+L15</f>
        <v>311.17150519000012</v>
      </c>
      <c r="M36" s="24">
        <f t="shared" si="49"/>
        <v>796.9474639099999</v>
      </c>
      <c r="N36" s="24">
        <f t="shared" ref="N36:O36" si="50">+N8+N10+N11+N12+N15</f>
        <v>1258.4673279100002</v>
      </c>
      <c r="O36" s="24">
        <f t="shared" si="50"/>
        <v>1143.0360015100007</v>
      </c>
      <c r="P36" s="24">
        <f t="shared" ref="P36:Q36" si="51">+P8+P10+P11+P12+P15</f>
        <v>927.72337165359932</v>
      </c>
      <c r="Q36" s="24">
        <f t="shared" si="51"/>
        <v>1635.8526555263995</v>
      </c>
      <c r="R36" s="24">
        <f t="shared" ref="R36:AB36" si="52">+R8+R10+R11+R12+R15</f>
        <v>1086.4119008171283</v>
      </c>
      <c r="S36" s="24">
        <f t="shared" si="52"/>
        <v>1591.60240303</v>
      </c>
      <c r="T36" s="24">
        <f t="shared" si="52"/>
        <v>1167.3848059999993</v>
      </c>
      <c r="U36" s="24">
        <f t="shared" si="52"/>
        <v>1335.8763811500003</v>
      </c>
      <c r="V36" s="24">
        <f t="shared" si="52"/>
        <v>1661.2144035300025</v>
      </c>
      <c r="W36" s="24">
        <f t="shared" si="52"/>
        <v>2159.1458163900002</v>
      </c>
      <c r="X36" s="24">
        <f t="shared" si="52"/>
        <v>1616.9535032063031</v>
      </c>
      <c r="Y36" s="24">
        <f t="shared" si="52"/>
        <v>1975.0400379678033</v>
      </c>
      <c r="Z36" s="31">
        <f t="shared" si="52"/>
        <v>1644.636</v>
      </c>
      <c r="AA36" s="24">
        <f t="shared" si="52"/>
        <v>2023.9832166600002</v>
      </c>
      <c r="AB36" s="24">
        <f t="shared" si="52"/>
        <v>1005.2351518599999</v>
      </c>
      <c r="AC36" s="24">
        <f t="shared" ref="AC36" si="53">+AC8+AC10+AC11+AC12+AC15</f>
        <v>1179.1195311300012</v>
      </c>
    </row>
    <row r="37" spans="2:29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29">
      <c r="B38" s="5" t="s">
        <v>49</v>
      </c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D70"/>
  <sheetViews>
    <sheetView zoomScale="85" zoomScaleNormal="85" workbookViewId="0">
      <selection activeCell="AD59" sqref="AD59"/>
    </sheetView>
  </sheetViews>
  <sheetFormatPr defaultColWidth="9.28515625" defaultRowHeight="15"/>
  <cols>
    <col min="1" max="1" width="3.7109375" style="2" customWidth="1"/>
    <col min="2" max="2" width="50.28515625" style="2" bestFit="1" customWidth="1"/>
    <col min="3" max="4" width="9.28515625" style="2" bestFit="1" customWidth="1"/>
    <col min="5" max="6" width="10.28515625" style="2" bestFit="1" customWidth="1"/>
    <col min="7" max="7" width="9.5703125" style="2" bestFit="1" customWidth="1"/>
    <col min="8" max="8" width="10.28515625" style="2" bestFit="1" customWidth="1"/>
    <col min="9" max="10" width="10.5703125" style="2" bestFit="1" customWidth="1"/>
    <col min="11" max="12" width="9.85546875" style="2" bestFit="1" customWidth="1"/>
    <col min="13" max="14" width="10.28515625" style="2" bestFit="1" customWidth="1"/>
    <col min="15" max="15" width="9.5703125" style="2" bestFit="1" customWidth="1"/>
    <col min="16" max="16" width="10.28515625" style="2" bestFit="1" customWidth="1"/>
    <col min="17" max="18" width="10.5703125" style="2" bestFit="1" customWidth="1"/>
    <col min="19" max="19" width="9.85546875" style="2" bestFit="1" customWidth="1"/>
    <col min="20" max="20" width="10.28515625" style="2" bestFit="1" customWidth="1"/>
    <col min="21" max="22" width="10.5703125" style="2" bestFit="1" customWidth="1"/>
    <col min="23" max="23" width="9.85546875" style="2" bestFit="1" customWidth="1"/>
    <col min="24" max="24" width="10.28515625" style="2" bestFit="1" customWidth="1"/>
    <col min="25" max="26" width="10.5703125" style="2" bestFit="1" customWidth="1"/>
    <col min="27" max="27" width="9.85546875" style="2" bestFit="1" customWidth="1"/>
    <col min="28" max="28" width="10.28515625" style="2" bestFit="1" customWidth="1"/>
    <col min="29" max="29" width="10.5703125" style="2" bestFit="1" customWidth="1"/>
    <col min="30" max="30" width="10.5703125" style="2" customWidth="1"/>
    <col min="31" max="16384" width="9.28515625" style="2"/>
  </cols>
  <sheetData>
    <row r="2" spans="2:30" ht="22.5">
      <c r="B2" s="1" t="s">
        <v>50</v>
      </c>
    </row>
    <row r="3" spans="2:30" ht="6" customHeight="1"/>
    <row r="4" spans="2:30" ht="15.75" thickBot="1">
      <c r="B4" s="3" t="s">
        <v>1</v>
      </c>
      <c r="C4" s="17" t="s">
        <v>51</v>
      </c>
      <c r="D4" s="17" t="s">
        <v>52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</row>
    <row r="5" spans="2:30">
      <c r="B5" s="7" t="s">
        <v>53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>
      <c r="B6" s="5" t="s">
        <v>54</v>
      </c>
      <c r="C6" s="20">
        <v>1530.9620511422206</v>
      </c>
      <c r="D6" s="20">
        <v>1472.7214246701119</v>
      </c>
      <c r="E6" s="20">
        <v>1429.7114141194925</v>
      </c>
      <c r="F6" s="20">
        <v>1429.7114137800002</v>
      </c>
      <c r="G6" s="20">
        <v>1425.56771678</v>
      </c>
      <c r="H6" s="20">
        <v>826.90789640238722</v>
      </c>
      <c r="I6" s="20">
        <v>772.48665831716414</v>
      </c>
      <c r="J6" s="20">
        <v>768.94644753040927</v>
      </c>
      <c r="K6" s="20">
        <v>768.94644778000009</v>
      </c>
      <c r="L6" s="20">
        <v>768.94644778000009</v>
      </c>
      <c r="M6" s="20">
        <v>768.94644778000009</v>
      </c>
      <c r="N6" s="20">
        <v>768.94644778000009</v>
      </c>
      <c r="O6" s="20">
        <v>768.94644778000009</v>
      </c>
      <c r="P6" s="20">
        <v>804.65695143216385</v>
      </c>
      <c r="Q6" s="20">
        <v>801.01126178000027</v>
      </c>
      <c r="R6" s="20">
        <v>801.01126178000027</v>
      </c>
      <c r="S6" s="20">
        <v>1296.5909847800001</v>
      </c>
      <c r="T6" s="20">
        <v>1292.2057467800003</v>
      </c>
      <c r="U6" s="20">
        <v>1292.2057467800003</v>
      </c>
      <c r="V6" s="20">
        <v>1292.2057467800003</v>
      </c>
      <c r="W6" s="20">
        <v>2295.4699523245608</v>
      </c>
      <c r="X6" s="20">
        <v>2048.6003786456845</v>
      </c>
      <c r="Y6" s="20">
        <v>1927.4691863032183</v>
      </c>
      <c r="Z6" s="20">
        <v>1613.0201625117063</v>
      </c>
      <c r="AA6" s="20">
        <v>1613.02</v>
      </c>
      <c r="AB6" s="20">
        <v>1480.8553096799999</v>
      </c>
      <c r="AC6" s="20">
        <v>1150.4614866799998</v>
      </c>
      <c r="AD6" s="20">
        <v>967.23669567999991</v>
      </c>
    </row>
    <row r="7" spans="2:30">
      <c r="B7" s="5" t="s">
        <v>55</v>
      </c>
      <c r="C7" s="20">
        <v>6.3244804400000003</v>
      </c>
      <c r="D7" s="20">
        <v>9.3195408299999993</v>
      </c>
      <c r="E7" s="20">
        <v>11.389376400000002</v>
      </c>
      <c r="F7" s="20">
        <v>24.807346498584</v>
      </c>
      <c r="G7" s="20">
        <v>15.926964850000001</v>
      </c>
      <c r="H7" s="20">
        <v>17.653411980000001</v>
      </c>
      <c r="I7" s="20">
        <v>20.845489140000002</v>
      </c>
      <c r="J7" s="20">
        <v>22.150045740000003</v>
      </c>
      <c r="K7" s="20">
        <v>38.349147470000005</v>
      </c>
      <c r="L7" s="20">
        <v>34.186999479999997</v>
      </c>
      <c r="M7" s="20">
        <v>22.036521130000001</v>
      </c>
      <c r="N7" s="20">
        <v>19.793843929999998</v>
      </c>
      <c r="O7" s="20">
        <v>10.758695209999999</v>
      </c>
      <c r="P7" s="20">
        <v>52.105400959999997</v>
      </c>
      <c r="Q7" s="20">
        <v>78.653636510000013</v>
      </c>
      <c r="R7" s="20">
        <v>80.495658969999994</v>
      </c>
      <c r="S7" s="20">
        <v>184.31739569999996</v>
      </c>
      <c r="T7" s="20">
        <v>192.30429181</v>
      </c>
      <c r="U7" s="20">
        <v>186.15343521999998</v>
      </c>
      <c r="V7" s="20">
        <v>206.87099628999999</v>
      </c>
      <c r="W7" s="20">
        <v>210.48057384999998</v>
      </c>
      <c r="X7" s="20">
        <v>212.66860040999998</v>
      </c>
      <c r="Y7" s="20">
        <v>47.602572400000007</v>
      </c>
      <c r="Z7" s="20">
        <v>49.77601232</v>
      </c>
      <c r="AA7" s="20">
        <v>187.54300000000001</v>
      </c>
      <c r="AB7" s="20">
        <v>401.74932696999997</v>
      </c>
      <c r="AC7" s="20">
        <v>273.40966078000002</v>
      </c>
      <c r="AD7" s="20">
        <v>306.56495735999999</v>
      </c>
    </row>
    <row r="8" spans="2:30">
      <c r="B8" s="5" t="s">
        <v>143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15.609738100000001</v>
      </c>
    </row>
    <row r="9" spans="2:30">
      <c r="B9" s="5" t="s">
        <v>56</v>
      </c>
      <c r="C9" s="20">
        <v>3777.1295519363339</v>
      </c>
      <c r="D9" s="20">
        <v>3767.0803702513617</v>
      </c>
      <c r="E9" s="20">
        <v>3804.9286146491186</v>
      </c>
      <c r="F9" s="20">
        <v>3837.6591087800002</v>
      </c>
      <c r="G9" s="20">
        <v>3885.8890284099998</v>
      </c>
      <c r="H9" s="20">
        <v>4038.3609778213677</v>
      </c>
      <c r="I9" s="20">
        <v>3858.8442178473897</v>
      </c>
      <c r="J9" s="20">
        <v>3508.7021268521312</v>
      </c>
      <c r="K9" s="20">
        <v>3757.5464606096466</v>
      </c>
      <c r="L9" s="20">
        <v>3807.2639485699997</v>
      </c>
      <c r="M9" s="20">
        <v>4558.3982347500005</v>
      </c>
      <c r="N9" s="20">
        <v>4585.2874232600007</v>
      </c>
      <c r="O9" s="20">
        <v>4684.7524567008122</v>
      </c>
      <c r="P9" s="20">
        <v>5190.8990142552784</v>
      </c>
      <c r="Q9" s="20">
        <v>5129.0402096069392</v>
      </c>
      <c r="R9" s="20">
        <v>4717.6824633792821</v>
      </c>
      <c r="S9" s="20">
        <v>6556.3139981609365</v>
      </c>
      <c r="T9" s="20">
        <v>6496.2424060313797</v>
      </c>
      <c r="U9" s="20">
        <v>6415.6151424181799</v>
      </c>
      <c r="V9" s="20">
        <v>6000.9470520652194</v>
      </c>
      <c r="W9" s="20">
        <v>7198.5861737637779</v>
      </c>
      <c r="X9" s="20">
        <v>7130.0421040311494</v>
      </c>
      <c r="Y9" s="20">
        <v>7165.814718237667</v>
      </c>
      <c r="Z9" s="20">
        <v>6795.1888154369981</v>
      </c>
      <c r="AA9" s="20">
        <v>6777.5110000000004</v>
      </c>
      <c r="AB9" s="20">
        <v>6952.3344618099991</v>
      </c>
      <c r="AC9" s="20">
        <v>7275.5092954400016</v>
      </c>
      <c r="AD9" s="20">
        <v>6425.6834140226865</v>
      </c>
    </row>
    <row r="10" spans="2:30">
      <c r="B10" s="5" t="s">
        <v>57</v>
      </c>
      <c r="C10" s="20">
        <v>92.500524999999996</v>
      </c>
      <c r="D10" s="20">
        <v>91.344268</v>
      </c>
      <c r="E10" s="20">
        <v>90.188011000000003</v>
      </c>
      <c r="F10" s="20">
        <v>89.031754449999994</v>
      </c>
      <c r="G10" s="20">
        <v>87.875497899999985</v>
      </c>
      <c r="H10" s="20">
        <v>86.71924134999999</v>
      </c>
      <c r="I10" s="20">
        <v>85.562984799999995</v>
      </c>
      <c r="J10" s="20">
        <v>84.40672825</v>
      </c>
      <c r="K10" s="20">
        <v>83.250471699999991</v>
      </c>
      <c r="L10" s="20">
        <v>82.094215149999982</v>
      </c>
      <c r="M10" s="20">
        <v>80.937958600000002</v>
      </c>
      <c r="N10" s="20">
        <v>79.781702049999993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2:30">
      <c r="B11" s="5" t="s">
        <v>58</v>
      </c>
      <c r="C11" s="20">
        <v>3.4067562200000001</v>
      </c>
      <c r="D11" s="20">
        <v>7.5114735100000001</v>
      </c>
      <c r="E11" s="20">
        <v>9.1284092799999996</v>
      </c>
      <c r="F11" s="20">
        <v>9.4599349499999992</v>
      </c>
      <c r="G11" s="20">
        <v>11.250005679999999</v>
      </c>
      <c r="H11" s="20">
        <v>10.266748009999999</v>
      </c>
      <c r="I11" s="20">
        <v>10.523967899999999</v>
      </c>
      <c r="J11" s="20">
        <v>9.9526703399999992</v>
      </c>
      <c r="K11" s="20">
        <v>10.235646160000002</v>
      </c>
      <c r="L11" s="20">
        <v>10.304309050000001</v>
      </c>
      <c r="M11" s="20">
        <v>12.879119929999998</v>
      </c>
      <c r="N11" s="20">
        <v>11.830697689999999</v>
      </c>
      <c r="O11" s="20">
        <v>11.142506469999999</v>
      </c>
      <c r="P11" s="20">
        <v>10.366094289999998</v>
      </c>
      <c r="Q11" s="20">
        <v>10.985626630000001</v>
      </c>
      <c r="R11" s="20">
        <v>12.470923460000003</v>
      </c>
      <c r="S11" s="20">
        <v>40.622476029999987</v>
      </c>
      <c r="T11" s="20">
        <v>45.699410969999995</v>
      </c>
      <c r="U11" s="20">
        <v>54.577825429999997</v>
      </c>
      <c r="V11" s="20">
        <v>54.227742980000002</v>
      </c>
      <c r="W11" s="20">
        <v>56.666691900000004</v>
      </c>
      <c r="X11" s="20">
        <v>50.39985326</v>
      </c>
      <c r="Y11" s="20">
        <v>44.17147748</v>
      </c>
      <c r="Z11" s="20">
        <v>38.277969699999993</v>
      </c>
      <c r="AA11" s="20">
        <v>38.033999999999999</v>
      </c>
      <c r="AB11" s="20">
        <v>18.4667061</v>
      </c>
      <c r="AC11" s="20">
        <v>18.558614259999999</v>
      </c>
      <c r="AD11" s="20">
        <v>28.510713399999997</v>
      </c>
    </row>
    <row r="12" spans="2:30">
      <c r="B12" s="5" t="s">
        <v>59</v>
      </c>
      <c r="C12" s="20">
        <v>0</v>
      </c>
      <c r="D12" s="20">
        <v>189.54058200000003</v>
      </c>
      <c r="E12" s="20">
        <v>181.333315</v>
      </c>
      <c r="F12" s="20">
        <v>172.36567300000002</v>
      </c>
      <c r="G12" s="20">
        <v>163.398031</v>
      </c>
      <c r="H12" s="20">
        <v>142.43477500000003</v>
      </c>
      <c r="I12" s="20">
        <v>130.81902498000002</v>
      </c>
      <c r="J12" s="20">
        <v>126.19974495999998</v>
      </c>
      <c r="K12" s="20">
        <v>179.23493893</v>
      </c>
      <c r="L12" s="20">
        <v>174.32490677000004</v>
      </c>
      <c r="M12" s="20">
        <v>168.07457477</v>
      </c>
      <c r="N12" s="20">
        <v>161.82424277000001</v>
      </c>
      <c r="O12" s="20">
        <v>234.19934828000007</v>
      </c>
      <c r="P12" s="20">
        <v>231.39236521999999</v>
      </c>
      <c r="Q12" s="20">
        <v>224.13617516000005</v>
      </c>
      <c r="R12" s="20">
        <v>216.87998510000003</v>
      </c>
      <c r="S12" s="20">
        <v>232.90060503999999</v>
      </c>
      <c r="T12" s="20">
        <v>224.58841498000001</v>
      </c>
      <c r="U12" s="20">
        <v>216.27622491999998</v>
      </c>
      <c r="V12" s="20">
        <v>207.96403486</v>
      </c>
      <c r="W12" s="20">
        <v>199.65184479999996</v>
      </c>
      <c r="X12" s="20">
        <v>191.33965240000001</v>
      </c>
      <c r="Y12" s="20">
        <v>183.02745999999996</v>
      </c>
      <c r="Z12" s="20">
        <v>174.7152676</v>
      </c>
      <c r="AA12" s="20">
        <v>166.40600000000001</v>
      </c>
      <c r="AB12" s="20">
        <v>158.51213493999995</v>
      </c>
      <c r="AC12" s="20">
        <v>150.62119467999997</v>
      </c>
      <c r="AD12" s="20">
        <v>142.73025441999997</v>
      </c>
    </row>
    <row r="13" spans="2:30">
      <c r="B13" s="16" t="s">
        <v>60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28.543978460400009</v>
      </c>
      <c r="J13" s="20">
        <v>39.704084737200006</v>
      </c>
      <c r="K13" s="20">
        <v>0</v>
      </c>
      <c r="L13" s="20">
        <v>12.396046101215418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</row>
    <row r="14" spans="2:30">
      <c r="B14" s="5" t="s">
        <v>61</v>
      </c>
      <c r="C14" s="20">
        <v>2754.2373079999998</v>
      </c>
      <c r="D14" s="20">
        <v>2778.9513019999999</v>
      </c>
      <c r="E14" s="20">
        <v>2803.6652960000001</v>
      </c>
      <c r="F14" s="20">
        <v>2828.3792899999999</v>
      </c>
      <c r="G14" s="20">
        <v>2968.5019669999997</v>
      </c>
      <c r="H14" s="20">
        <v>2987.8507789999999</v>
      </c>
      <c r="I14" s="20">
        <v>3011.387682</v>
      </c>
      <c r="J14" s="20">
        <v>3030.7637159999999</v>
      </c>
      <c r="K14" s="20">
        <v>3029.3670532674464</v>
      </c>
      <c r="L14" s="20">
        <v>3049.057941</v>
      </c>
      <c r="M14" s="20">
        <v>3068.7488280000002</v>
      </c>
      <c r="N14" s="20">
        <v>3088.439715</v>
      </c>
      <c r="O14" s="20">
        <v>3024.56212873</v>
      </c>
      <c r="P14" s="20">
        <v>2767.4298904098569</v>
      </c>
      <c r="Q14" s="20">
        <v>2558.574010712045</v>
      </c>
      <c r="R14" s="20">
        <v>2486.1207540999999</v>
      </c>
      <c r="S14" s="20">
        <v>3662.1224421000002</v>
      </c>
      <c r="T14" s="20">
        <v>3760.1311710999998</v>
      </c>
      <c r="U14" s="20">
        <v>3404.5257547599999</v>
      </c>
      <c r="V14" s="20">
        <v>3339.0009658099998</v>
      </c>
      <c r="W14" s="20">
        <v>4079.3177537459142</v>
      </c>
      <c r="X14" s="20">
        <v>4000.9847753706099</v>
      </c>
      <c r="Y14" s="20">
        <v>4096.6335139100001</v>
      </c>
      <c r="Z14" s="20">
        <v>4259.6010831899994</v>
      </c>
      <c r="AA14" s="20">
        <v>4421.1139999999996</v>
      </c>
      <c r="AB14" s="20">
        <v>4268.4991396000005</v>
      </c>
      <c r="AC14" s="20">
        <v>4221.9701238400003</v>
      </c>
      <c r="AD14" s="20">
        <v>4402.67056443</v>
      </c>
    </row>
    <row r="15" spans="2:30">
      <c r="B15" s="8" t="s">
        <v>62</v>
      </c>
      <c r="C15" s="21">
        <f>+SUM(C6:C14)</f>
        <v>8164.5606727385539</v>
      </c>
      <c r="D15" s="21">
        <f t="shared" ref="D15:L15" si="0">+SUM(D6:D14)</f>
        <v>8316.4689612614729</v>
      </c>
      <c r="E15" s="21">
        <f t="shared" si="0"/>
        <v>8330.3444364486095</v>
      </c>
      <c r="F15" s="21">
        <f t="shared" si="0"/>
        <v>8391.4145214585842</v>
      </c>
      <c r="G15" s="21">
        <f t="shared" si="0"/>
        <v>8558.409211619999</v>
      </c>
      <c r="H15" s="21">
        <f>+SUM(H6:H14)</f>
        <v>8110.1938295637538</v>
      </c>
      <c r="I15" s="21">
        <f t="shared" si="0"/>
        <v>7919.0140034449523</v>
      </c>
      <c r="J15" s="21">
        <f t="shared" si="0"/>
        <v>7590.8255644097408</v>
      </c>
      <c r="K15" s="21">
        <f t="shared" si="0"/>
        <v>7866.9301659170924</v>
      </c>
      <c r="L15" s="21">
        <f t="shared" si="0"/>
        <v>7938.5748139012148</v>
      </c>
      <c r="M15" s="21">
        <f t="shared" ref="M15:O15" si="1">+SUM(M6:M14)</f>
        <v>8680.0216849600019</v>
      </c>
      <c r="N15" s="21">
        <f t="shared" si="1"/>
        <v>8715.9040724799997</v>
      </c>
      <c r="O15" s="21">
        <f t="shared" si="1"/>
        <v>8734.3615831708121</v>
      </c>
      <c r="P15" s="21">
        <f t="shared" ref="P15:Q15" si="2">+SUM(P6:P14)</f>
        <v>9056.8497165672998</v>
      </c>
      <c r="Q15" s="21">
        <f t="shared" si="2"/>
        <v>8802.4009203989845</v>
      </c>
      <c r="R15" s="21">
        <f t="shared" ref="R15:S15" si="3">+SUM(R6:R14)</f>
        <v>8314.6610467892824</v>
      </c>
      <c r="S15" s="21">
        <f t="shared" si="3"/>
        <v>11972.867901810938</v>
      </c>
      <c r="T15" s="21">
        <f t="shared" ref="T15:U15" si="4">+SUM(T6:T14)</f>
        <v>12011.17144167138</v>
      </c>
      <c r="U15" s="21">
        <f t="shared" si="4"/>
        <v>11569.354129528179</v>
      </c>
      <c r="V15" s="21">
        <v>11101.216538785218</v>
      </c>
      <c r="W15" s="21">
        <v>14040.172990384252</v>
      </c>
      <c r="X15" s="21">
        <f>SUM(X6:X14)</f>
        <v>13634.035364117444</v>
      </c>
      <c r="Y15" s="21">
        <f>SUM(Y6:Y14)</f>
        <v>13464.718928330884</v>
      </c>
      <c r="Z15" s="21">
        <f>SUM(Z6:Z14)</f>
        <v>12930.579310758705</v>
      </c>
      <c r="AA15" s="21">
        <f>SUM(AA6:AA14)</f>
        <v>13203.628000000001</v>
      </c>
      <c r="AB15" s="21">
        <f t="shared" ref="AB15:AC15" si="5">SUM(AB6:AB14)</f>
        <v>13280.4170791</v>
      </c>
      <c r="AC15" s="21">
        <f t="shared" si="5"/>
        <v>13090.530375680002</v>
      </c>
      <c r="AD15" s="21">
        <f t="shared" ref="AD15" si="6">SUM(AD6:AD14)</f>
        <v>12289.006337412688</v>
      </c>
    </row>
    <row r="16" spans="2:30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2:30">
      <c r="B17" s="5" t="s">
        <v>63</v>
      </c>
      <c r="C17" s="20">
        <v>882.36068040559564</v>
      </c>
      <c r="D17" s="20">
        <v>840.92093145370598</v>
      </c>
      <c r="E17" s="20">
        <v>755.98300466000012</v>
      </c>
      <c r="F17" s="20">
        <v>480.18621615000006</v>
      </c>
      <c r="G17" s="20">
        <v>621.91331302000015</v>
      </c>
      <c r="H17" s="20">
        <v>607.73422064999988</v>
      </c>
      <c r="I17" s="20">
        <v>465.77601411000006</v>
      </c>
      <c r="J17" s="20">
        <v>451.94904224999999</v>
      </c>
      <c r="K17" s="20">
        <v>513.60140840000008</v>
      </c>
      <c r="L17" s="20">
        <v>523.16043796999998</v>
      </c>
      <c r="M17" s="20">
        <v>533.65233725999997</v>
      </c>
      <c r="N17" s="20">
        <v>714.4554396100001</v>
      </c>
      <c r="O17" s="20">
        <v>1053.3379547899999</v>
      </c>
      <c r="P17" s="20">
        <v>996.49917311437923</v>
      </c>
      <c r="Q17" s="20">
        <v>1060.0523164736003</v>
      </c>
      <c r="R17" s="20">
        <v>1347.0629770899998</v>
      </c>
      <c r="S17" s="20">
        <v>1743.9014940771272</v>
      </c>
      <c r="T17" s="20">
        <v>1793.0342120399998</v>
      </c>
      <c r="U17" s="20">
        <v>1361.7210638199999</v>
      </c>
      <c r="V17" s="20">
        <v>1688.9707061900001</v>
      </c>
      <c r="W17" s="20">
        <v>1210.7904998571507</v>
      </c>
      <c r="X17" s="20">
        <v>1931.8006680399997</v>
      </c>
      <c r="Y17" s="20">
        <v>1858.2240930200005</v>
      </c>
      <c r="Z17" s="20">
        <v>1820.5967908100006</v>
      </c>
      <c r="AA17" s="20">
        <v>2074.0300000000002</v>
      </c>
      <c r="AB17" s="20">
        <v>1752.0527590000004</v>
      </c>
      <c r="AC17" s="20">
        <v>1568.14822198</v>
      </c>
      <c r="AD17" s="20">
        <v>1593.5306521200002</v>
      </c>
    </row>
    <row r="18" spans="2:30">
      <c r="B18" s="5" t="s">
        <v>64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209.96071000000001</v>
      </c>
      <c r="P18" s="20">
        <v>209.32621399999999</v>
      </c>
      <c r="Q18" s="20">
        <v>210.126125</v>
      </c>
      <c r="R18" s="20">
        <v>9.1001049999999992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250.94764264</v>
      </c>
      <c r="AA18" s="20">
        <v>254.023</v>
      </c>
      <c r="AB18" s="20">
        <v>257.13208113999997</v>
      </c>
      <c r="AC18" s="20">
        <v>411.32518254999997</v>
      </c>
      <c r="AD18" s="20">
        <v>416.57588156000003</v>
      </c>
    </row>
    <row r="19" spans="2:30">
      <c r="B19" s="5" t="s">
        <v>65</v>
      </c>
      <c r="C19" s="20">
        <v>315.50029183999999</v>
      </c>
      <c r="D19" s="20">
        <v>228.15413985999999</v>
      </c>
      <c r="E19" s="20">
        <v>158.80337937000002</v>
      </c>
      <c r="F19" s="20">
        <v>211.57518304000001</v>
      </c>
      <c r="G19" s="20">
        <v>142.29058201000001</v>
      </c>
      <c r="H19" s="20">
        <v>121.05595926999997</v>
      </c>
      <c r="I19" s="20">
        <v>258.20704057999995</v>
      </c>
      <c r="J19" s="20">
        <v>235.55459686</v>
      </c>
      <c r="K19" s="20">
        <v>228.79021780000002</v>
      </c>
      <c r="L19" s="20">
        <v>227.60065646000001</v>
      </c>
      <c r="M19" s="20">
        <v>231.19893065999997</v>
      </c>
      <c r="N19" s="20">
        <v>227.32659975999999</v>
      </c>
      <c r="O19" s="20">
        <v>253.31840508000005</v>
      </c>
      <c r="P19" s="20">
        <v>260.08334783000004</v>
      </c>
      <c r="Q19" s="20">
        <v>253.22011847000002</v>
      </c>
      <c r="R19" s="20">
        <v>228.73513780000002</v>
      </c>
      <c r="S19" s="20">
        <v>800.33323701999996</v>
      </c>
      <c r="T19" s="20">
        <v>472.78591501999995</v>
      </c>
      <c r="U19" s="20">
        <v>714.19288537</v>
      </c>
      <c r="V19" s="20">
        <v>604.05081060999987</v>
      </c>
      <c r="W19" s="20">
        <v>864.24779942481416</v>
      </c>
      <c r="X19" s="20">
        <v>831.95816179000008</v>
      </c>
      <c r="Y19" s="20">
        <v>748.64146811000001</v>
      </c>
      <c r="Z19" s="20">
        <v>659.87013908999995</v>
      </c>
      <c r="AA19" s="20">
        <v>776.56799999999998</v>
      </c>
      <c r="AB19" s="20">
        <v>666.06919310000001</v>
      </c>
      <c r="AC19" s="20">
        <v>661.08054283000001</v>
      </c>
      <c r="AD19" s="20">
        <v>756.18835963999993</v>
      </c>
    </row>
    <row r="20" spans="2:30">
      <c r="B20" s="5" t="s">
        <v>66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489.3729300740797</v>
      </c>
      <c r="J20" s="20">
        <v>573.26813501661479</v>
      </c>
      <c r="K20" s="20">
        <v>295.93248252216642</v>
      </c>
      <c r="L20" s="20">
        <v>210.695344472736</v>
      </c>
      <c r="M20" s="20">
        <v>9.3684714708298564</v>
      </c>
      <c r="N20" s="20">
        <v>9.3684717287279931</v>
      </c>
      <c r="O20" s="20">
        <v>4.7082985937595367E-7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</row>
    <row r="21" spans="2:30">
      <c r="B21" s="5" t="s">
        <v>67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83.412042400000004</v>
      </c>
      <c r="P21" s="20">
        <v>65.077142999999992</v>
      </c>
      <c r="Q21" s="20">
        <v>13.682191000000001</v>
      </c>
      <c r="R21" s="20">
        <v>0</v>
      </c>
      <c r="S21" s="20">
        <v>0</v>
      </c>
      <c r="T21" s="20">
        <v>0</v>
      </c>
      <c r="U21" s="20">
        <v>81.538689000000005</v>
      </c>
      <c r="V21" s="20">
        <v>55.736608999999994</v>
      </c>
      <c r="W21" s="20">
        <v>83.228865999999996</v>
      </c>
      <c r="X21" s="20">
        <v>71.437345698628604</v>
      </c>
      <c r="Y21" s="20">
        <v>82.212470150000001</v>
      </c>
      <c r="Z21" s="20">
        <v>8.5089004199999998</v>
      </c>
      <c r="AA21" s="20">
        <v>199.834</v>
      </c>
      <c r="AB21" s="20">
        <v>210.48234771</v>
      </c>
      <c r="AC21" s="20">
        <v>273.10891766000003</v>
      </c>
      <c r="AD21" s="20">
        <v>245.78805775999999</v>
      </c>
    </row>
    <row r="22" spans="2:30">
      <c r="B22" s="5" t="s">
        <v>68</v>
      </c>
      <c r="C22" s="20">
        <v>48.326789940000005</v>
      </c>
      <c r="D22" s="20">
        <v>142.12278961000001</v>
      </c>
      <c r="E22" s="20">
        <v>2.7915387099999998</v>
      </c>
      <c r="F22" s="20">
        <v>0.65145280999999999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</row>
    <row r="23" spans="2:30">
      <c r="B23" s="5" t="s">
        <v>69</v>
      </c>
      <c r="C23" s="20">
        <v>394.67030548999992</v>
      </c>
      <c r="D23" s="20">
        <v>585.94858976000012</v>
      </c>
      <c r="E23" s="20">
        <v>1329.26298243</v>
      </c>
      <c r="F23" s="20">
        <v>1798.8392562900001</v>
      </c>
      <c r="G23" s="20">
        <v>1663.4776450299998</v>
      </c>
      <c r="H23" s="20">
        <v>1259.3386014499999</v>
      </c>
      <c r="I23" s="20">
        <v>916.95780401000013</v>
      </c>
      <c r="J23" s="20">
        <v>883.23821107000003</v>
      </c>
      <c r="K23" s="20">
        <v>871.21007422999992</v>
      </c>
      <c r="L23" s="20">
        <v>977.92532112000026</v>
      </c>
      <c r="M23" s="20">
        <v>1346.09935537</v>
      </c>
      <c r="N23" s="20">
        <v>1504.3362315399997</v>
      </c>
      <c r="O23" s="20">
        <v>2038.7452158100002</v>
      </c>
      <c r="P23" s="20">
        <v>2469.5761653700001</v>
      </c>
      <c r="Q23" s="20">
        <v>2758.1236604499995</v>
      </c>
      <c r="R23" s="20">
        <v>2668.4516192599999</v>
      </c>
      <c r="S23" s="20">
        <v>1104.02586264</v>
      </c>
      <c r="T23" s="20">
        <v>1633.5944118099999</v>
      </c>
      <c r="U23" s="20">
        <v>2334.87595848</v>
      </c>
      <c r="V23" s="20">
        <v>2345.6373327800002</v>
      </c>
      <c r="W23" s="20">
        <v>2301.1810057900002</v>
      </c>
      <c r="X23" s="20">
        <v>2130.1870096399998</v>
      </c>
      <c r="Y23" s="20">
        <v>3182.4971211399993</v>
      </c>
      <c r="Z23" s="20">
        <v>3613.6170658000005</v>
      </c>
      <c r="AA23" s="20">
        <v>3278.9389999999999</v>
      </c>
      <c r="AB23" s="20">
        <v>3614.9253163300004</v>
      </c>
      <c r="AC23" s="20">
        <v>4272.3190634500006</v>
      </c>
      <c r="AD23" s="20">
        <v>3760.55581183</v>
      </c>
    </row>
    <row r="24" spans="2:30">
      <c r="B24" s="8" t="s">
        <v>70</v>
      </c>
      <c r="C24" s="21">
        <f>+SUM(C17:C23)</f>
        <v>1640.8580676755955</v>
      </c>
      <c r="D24" s="21">
        <f t="shared" ref="D24:I24" si="7">+SUM(D17:D23)</f>
        <v>1797.146450683706</v>
      </c>
      <c r="E24" s="21">
        <f t="shared" si="7"/>
        <v>2246.84090517</v>
      </c>
      <c r="F24" s="21">
        <f t="shared" si="7"/>
        <v>2491.2521082900003</v>
      </c>
      <c r="G24" s="21">
        <f t="shared" si="7"/>
        <v>2427.6815400599999</v>
      </c>
      <c r="H24" s="21">
        <f t="shared" si="7"/>
        <v>1988.1287813699998</v>
      </c>
      <c r="I24" s="21">
        <f t="shared" si="7"/>
        <v>2130.31378877408</v>
      </c>
      <c r="J24" s="21">
        <f t="shared" ref="J24:K24" si="8">+SUM(J17:J23)</f>
        <v>2144.0099851966147</v>
      </c>
      <c r="K24" s="21">
        <f t="shared" si="8"/>
        <v>1909.5341829521665</v>
      </c>
      <c r="L24" s="21">
        <f t="shared" ref="L24:M24" si="9">+SUM(L17:L23)</f>
        <v>1939.3817600227362</v>
      </c>
      <c r="M24" s="21">
        <f t="shared" si="9"/>
        <v>2120.31909476083</v>
      </c>
      <c r="N24" s="21">
        <f t="shared" ref="N24:O24" si="10">+SUM(N17:N23)</f>
        <v>2455.4867426387277</v>
      </c>
      <c r="O24" s="21">
        <f t="shared" si="10"/>
        <v>3638.7743285508304</v>
      </c>
      <c r="P24" s="21">
        <f t="shared" ref="P24:Q24" si="11">+SUM(P17:P23)</f>
        <v>4000.5620433143795</v>
      </c>
      <c r="Q24" s="21">
        <f t="shared" si="11"/>
        <v>4295.2044113935999</v>
      </c>
      <c r="R24" s="21">
        <f t="shared" ref="R24:S24" si="12">+SUM(R17:R23)</f>
        <v>4253.3498391499998</v>
      </c>
      <c r="S24" s="21">
        <f t="shared" si="12"/>
        <v>3648.2605937371272</v>
      </c>
      <c r="T24" s="21">
        <f t="shared" ref="T24:U24" si="13">+SUM(T17:T23)</f>
        <v>3899.4145388699999</v>
      </c>
      <c r="U24" s="21">
        <f t="shared" si="13"/>
        <v>4492.3285966700005</v>
      </c>
      <c r="V24" s="21">
        <v>4694.3954585800002</v>
      </c>
      <c r="W24" s="21">
        <v>4459.4481710719656</v>
      </c>
      <c r="X24" s="21">
        <f>SUM(X17:X23)</f>
        <v>4965.3831851686282</v>
      </c>
      <c r="Y24" s="21">
        <f>SUM(Y17:Y23)</f>
        <v>5871.5751524200004</v>
      </c>
      <c r="Z24" s="21">
        <f>SUM(Z17:Z23)</f>
        <v>6353.5405387600013</v>
      </c>
      <c r="AA24" s="21">
        <f>SUM(AA17:AA23)</f>
        <v>6583.3940000000002</v>
      </c>
      <c r="AB24" s="21">
        <f t="shared" ref="AB24:AC24" si="14">SUM(AB17:AB23)</f>
        <v>6500.6616972800002</v>
      </c>
      <c r="AC24" s="21">
        <f t="shared" si="14"/>
        <v>7185.9819284700006</v>
      </c>
      <c r="AD24" s="21">
        <f t="shared" ref="AD24" si="15">SUM(AD17:AD23)</f>
        <v>6772.63876291</v>
      </c>
    </row>
    <row r="25" spans="2:30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2:30">
      <c r="B26" s="5" t="s">
        <v>71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1938.392192987802</v>
      </c>
      <c r="AA26" s="27">
        <v>0</v>
      </c>
      <c r="AB26" s="27">
        <v>0</v>
      </c>
      <c r="AC26" s="27">
        <v>0</v>
      </c>
      <c r="AD26" s="27">
        <v>0</v>
      </c>
    </row>
    <row r="27" spans="2:30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2:30">
      <c r="B28" s="8" t="s">
        <v>72</v>
      </c>
      <c r="C28" s="21">
        <f>+C15+C24</f>
        <v>9805.4187404141485</v>
      </c>
      <c r="D28" s="21">
        <f t="shared" ref="D28:I28" si="16">+D15+D24</f>
        <v>10113.615411945178</v>
      </c>
      <c r="E28" s="21">
        <f t="shared" si="16"/>
        <v>10577.18534161861</v>
      </c>
      <c r="F28" s="21">
        <f t="shared" si="16"/>
        <v>10882.666629748584</v>
      </c>
      <c r="G28" s="21">
        <f t="shared" si="16"/>
        <v>10986.09075168</v>
      </c>
      <c r="H28" s="21">
        <f t="shared" si="16"/>
        <v>10098.322610933754</v>
      </c>
      <c r="I28" s="21">
        <f t="shared" si="16"/>
        <v>10049.327792219032</v>
      </c>
      <c r="J28" s="21">
        <f t="shared" ref="J28:K28" si="17">+J15+J24</f>
        <v>9734.8355496063559</v>
      </c>
      <c r="K28" s="21">
        <f t="shared" si="17"/>
        <v>9776.4643488692582</v>
      </c>
      <c r="L28" s="21">
        <f t="shared" ref="L28:M28" si="18">+L15+L24</f>
        <v>9877.9565739239515</v>
      </c>
      <c r="M28" s="21">
        <f t="shared" si="18"/>
        <v>10800.340779720831</v>
      </c>
      <c r="N28" s="21">
        <f t="shared" ref="N28:O28" si="19">+N15+N24</f>
        <v>11171.390815118728</v>
      </c>
      <c r="O28" s="21">
        <f t="shared" si="19"/>
        <v>12373.135911721642</v>
      </c>
      <c r="P28" s="21">
        <f t="shared" ref="P28:Q28" si="20">+P15+P24</f>
        <v>13057.411759881679</v>
      </c>
      <c r="Q28" s="21">
        <f t="shared" si="20"/>
        <v>13097.605331792583</v>
      </c>
      <c r="R28" s="21">
        <f t="shared" ref="R28:S28" si="21">+R15+R24</f>
        <v>12568.010885939282</v>
      </c>
      <c r="S28" s="21">
        <f t="shared" si="21"/>
        <v>15621.128495548066</v>
      </c>
      <c r="T28" s="21">
        <f t="shared" ref="T28:U28" si="22">+T15+T24</f>
        <v>15910.58598054138</v>
      </c>
      <c r="U28" s="21">
        <f t="shared" si="22"/>
        <v>16061.68272619818</v>
      </c>
      <c r="V28" s="21">
        <v>15795.61199736522</v>
      </c>
      <c r="W28" s="21">
        <v>18499.621161456216</v>
      </c>
      <c r="X28" s="21">
        <f>+X15+X24</f>
        <v>18599.418549286071</v>
      </c>
      <c r="Y28" s="21">
        <f>+Y15+Y24</f>
        <v>19336.294080750886</v>
      </c>
      <c r="Z28" s="21">
        <f>Z15+Z24+Z26</f>
        <v>21222.512042506507</v>
      </c>
      <c r="AA28" s="21">
        <f>AA15+AA24+AA26</f>
        <v>19787.022000000001</v>
      </c>
      <c r="AB28" s="21">
        <f t="shared" ref="AB28:AC28" si="23">AB15+AB24+AB26</f>
        <v>19781.07877638</v>
      </c>
      <c r="AC28" s="21">
        <f t="shared" si="23"/>
        <v>20276.512304150005</v>
      </c>
      <c r="AD28" s="21">
        <f t="shared" ref="AD28" si="24">AD15+AD24+AD26</f>
        <v>19061.645100322687</v>
      </c>
    </row>
    <row r="29" spans="2:30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>
      <c r="B30" s="7" t="s">
        <v>73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>
      <c r="B31" s="5" t="s">
        <v>74</v>
      </c>
      <c r="C31" s="20">
        <v>8.2204500000000014</v>
      </c>
      <c r="D31" s="20">
        <v>8.2204500000000014</v>
      </c>
      <c r="E31" s="20">
        <v>10.183905000000001</v>
      </c>
      <c r="F31" s="20">
        <v>10.206405</v>
      </c>
      <c r="G31" s="20">
        <v>10.206405</v>
      </c>
      <c r="H31" s="20">
        <v>10.250264999999999</v>
      </c>
      <c r="I31" s="20">
        <v>10.250264999999999</v>
      </c>
      <c r="J31" s="20">
        <v>10.250264999999999</v>
      </c>
      <c r="K31" s="20">
        <v>10.250264999999999</v>
      </c>
      <c r="L31" s="20">
        <v>10.300534999999998</v>
      </c>
      <c r="M31" s="20">
        <v>10.300535</v>
      </c>
      <c r="N31" s="20">
        <v>10.300535</v>
      </c>
      <c r="O31" s="20">
        <v>10.387034999999999</v>
      </c>
      <c r="P31" s="20">
        <v>10.387034999999999</v>
      </c>
      <c r="Q31" s="20">
        <v>10.387034999999999</v>
      </c>
      <c r="R31" s="20">
        <v>10.387034999999999</v>
      </c>
      <c r="S31" s="20">
        <v>10.387034999999999</v>
      </c>
      <c r="T31" s="20">
        <v>10.391035</v>
      </c>
      <c r="U31" s="20">
        <v>10.391035</v>
      </c>
      <c r="V31" s="20">
        <v>10.391035</v>
      </c>
      <c r="W31" s="20">
        <v>10.391035</v>
      </c>
      <c r="X31" s="20">
        <v>10.391035</v>
      </c>
      <c r="Y31" s="20">
        <v>10.391035</v>
      </c>
      <c r="Z31" s="20">
        <v>10.391035</v>
      </c>
      <c r="AA31" s="20">
        <v>10.391</v>
      </c>
      <c r="AB31" s="20">
        <v>10.391035</v>
      </c>
      <c r="AC31" s="20">
        <v>10.391035</v>
      </c>
      <c r="AD31" s="20">
        <v>10.391035</v>
      </c>
    </row>
    <row r="32" spans="2:30">
      <c r="B32" s="5" t="s">
        <v>75</v>
      </c>
      <c r="C32" s="20">
        <v>1624.1041426300001</v>
      </c>
      <c r="D32" s="20">
        <v>1624.1041426300001</v>
      </c>
      <c r="E32" s="20">
        <v>1912.1950643800001</v>
      </c>
      <c r="F32" s="20">
        <v>1912.4620643800001</v>
      </c>
      <c r="G32" s="20">
        <v>1912.4620643800001</v>
      </c>
      <c r="H32" s="20">
        <v>1912.4620643800001</v>
      </c>
      <c r="I32" s="20">
        <v>1912.4620643800001</v>
      </c>
      <c r="J32" s="20">
        <v>1912.4620643800001</v>
      </c>
      <c r="K32" s="20">
        <v>1912.4620643800001</v>
      </c>
      <c r="L32" s="20">
        <v>1912.4620643800001</v>
      </c>
      <c r="M32" s="20">
        <v>1912.4620643800001</v>
      </c>
      <c r="N32" s="20">
        <v>1912.4620643800001</v>
      </c>
      <c r="O32" s="20">
        <v>1927.8590643800001</v>
      </c>
      <c r="P32" s="20">
        <v>1927.8590643800001</v>
      </c>
      <c r="Q32" s="20">
        <v>1834.3757493800001</v>
      </c>
      <c r="R32" s="20">
        <v>1730.50539938</v>
      </c>
      <c r="S32" s="20">
        <v>1627.3070493800003</v>
      </c>
      <c r="T32" s="20">
        <v>1523.3966993800002</v>
      </c>
      <c r="U32" s="20">
        <v>1419.4863493800001</v>
      </c>
      <c r="V32" s="20">
        <v>1419.4863493800001</v>
      </c>
      <c r="W32" s="20">
        <v>1419.4863493800001</v>
      </c>
      <c r="X32" s="20">
        <v>1419.4863493800001</v>
      </c>
      <c r="Y32" s="20">
        <v>1419.4863493800001</v>
      </c>
      <c r="Z32" s="20">
        <v>1419.4863493800001</v>
      </c>
      <c r="AA32" s="20">
        <v>1419.4860000000001</v>
      </c>
      <c r="AB32" s="20">
        <v>1419.4863493800001</v>
      </c>
      <c r="AC32" s="20">
        <v>1419.4863493800001</v>
      </c>
      <c r="AD32" s="20">
        <v>1419.4863493800001</v>
      </c>
    </row>
    <row r="33" spans="2:30">
      <c r="B33" s="5" t="s">
        <v>76</v>
      </c>
      <c r="C33" s="20">
        <v>1.360506</v>
      </c>
      <c r="D33" s="20">
        <v>1.7542219999999999</v>
      </c>
      <c r="E33" s="20">
        <v>2.1523119999999998</v>
      </c>
      <c r="F33" s="20">
        <v>2.5547770000000001</v>
      </c>
      <c r="G33" s="20">
        <v>6.8548210000000003</v>
      </c>
      <c r="H33" s="20">
        <v>10.138811</v>
      </c>
      <c r="I33" s="20">
        <v>10.536901</v>
      </c>
      <c r="J33" s="20">
        <v>10.939366</v>
      </c>
      <c r="K33" s="20">
        <v>11.341831000000001</v>
      </c>
      <c r="L33" s="20">
        <v>18.596174999999999</v>
      </c>
      <c r="M33" s="20">
        <v>18.846063999999998</v>
      </c>
      <c r="N33" s="20">
        <v>19.248528999999998</v>
      </c>
      <c r="O33" s="20">
        <v>19.063779999999998</v>
      </c>
      <c r="P33" s="20">
        <v>19.084883000000001</v>
      </c>
      <c r="Q33" s="20">
        <v>19.11036</v>
      </c>
      <c r="R33" s="20">
        <v>19.140211999999998</v>
      </c>
      <c r="S33" s="20">
        <v>19.140211999999998</v>
      </c>
      <c r="T33" s="20">
        <v>19.140211999999998</v>
      </c>
      <c r="U33" s="20">
        <v>19.140211999999998</v>
      </c>
      <c r="V33" s="20">
        <v>19.140211999999998</v>
      </c>
      <c r="W33" s="20">
        <v>19.140211999999998</v>
      </c>
      <c r="X33" s="20">
        <v>19.140211999999998</v>
      </c>
      <c r="Y33" s="20">
        <v>19.140211999999998</v>
      </c>
      <c r="Z33" s="20">
        <v>19.140211999999998</v>
      </c>
      <c r="AA33" s="20">
        <v>19.14</v>
      </c>
      <c r="AB33" s="20">
        <v>19.140211999999998</v>
      </c>
      <c r="AC33" s="20">
        <v>19.140211999999998</v>
      </c>
      <c r="AD33" s="20">
        <v>19.140211999999998</v>
      </c>
    </row>
    <row r="34" spans="2:30">
      <c r="B34" s="5" t="s">
        <v>77</v>
      </c>
      <c r="C34" s="20">
        <v>-177.38127187973615</v>
      </c>
      <c r="D34" s="20">
        <v>-186.65610309558448</v>
      </c>
      <c r="E34" s="20">
        <v>-169.09238214831376</v>
      </c>
      <c r="F34" s="20">
        <v>-246.22038218751547</v>
      </c>
      <c r="G34" s="20">
        <v>-248.09365865254145</v>
      </c>
      <c r="H34" s="20">
        <v>-1032.8239850956659</v>
      </c>
      <c r="I34" s="20">
        <v>-1014.4979303211029</v>
      </c>
      <c r="J34" s="20">
        <v>-1033.2837797088466</v>
      </c>
      <c r="K34" s="20">
        <v>-851.32893047639925</v>
      </c>
      <c r="L34" s="20">
        <v>-828.69025919544561</v>
      </c>
      <c r="M34" s="20">
        <v>-628.22227737327353</v>
      </c>
      <c r="N34" s="20">
        <v>-531.17444522266862</v>
      </c>
      <c r="O34" s="20">
        <v>-248.52680578925813</v>
      </c>
      <c r="P34" s="20">
        <v>-35.274235515423058</v>
      </c>
      <c r="Q34" s="20">
        <v>-7.4939970023130185</v>
      </c>
      <c r="R34" s="20">
        <v>96.963273267702931</v>
      </c>
      <c r="S34" s="20">
        <v>421.19126688645684</v>
      </c>
      <c r="T34" s="20">
        <v>647.32172516396622</v>
      </c>
      <c r="U34" s="20">
        <v>716.19532075814618</v>
      </c>
      <c r="V34" s="20">
        <v>644.67609018435917</v>
      </c>
      <c r="W34" s="20">
        <v>-723.37608299976807</v>
      </c>
      <c r="X34" s="20">
        <v>-772.81064138263366</v>
      </c>
      <c r="Y34" s="20">
        <v>-685.40945091625201</v>
      </c>
      <c r="Z34" s="20">
        <v>-408.00676640603507</v>
      </c>
      <c r="AA34" s="20">
        <v>-337.995</v>
      </c>
      <c r="AB34" s="20">
        <v>-101.93290008000116</v>
      </c>
      <c r="AC34" s="20">
        <v>-318.07436301999996</v>
      </c>
      <c r="AD34" s="20">
        <v>-695.03417967801124</v>
      </c>
    </row>
    <row r="35" spans="2:30">
      <c r="B35" s="8" t="s">
        <v>78</v>
      </c>
      <c r="C35" s="21">
        <f>+SUM(C31:C34)</f>
        <v>1456.3038267502639</v>
      </c>
      <c r="D35" s="21">
        <f t="shared" ref="D35:L35" si="25">+SUM(D31:D34)</f>
        <v>1447.4227115344156</v>
      </c>
      <c r="E35" s="21">
        <f t="shared" si="25"/>
        <v>1755.4388992316863</v>
      </c>
      <c r="F35" s="21">
        <f t="shared" si="25"/>
        <v>1679.0028641924846</v>
      </c>
      <c r="G35" s="21">
        <f t="shared" si="25"/>
        <v>1681.4296317274584</v>
      </c>
      <c r="H35" s="21">
        <f t="shared" si="25"/>
        <v>900.02715528433419</v>
      </c>
      <c r="I35" s="21">
        <f t="shared" si="25"/>
        <v>918.75130005889707</v>
      </c>
      <c r="J35" s="21">
        <f t="shared" si="25"/>
        <v>900.36791567115347</v>
      </c>
      <c r="K35" s="21">
        <f t="shared" si="25"/>
        <v>1082.7252299036008</v>
      </c>
      <c r="L35" s="21">
        <f t="shared" si="25"/>
        <v>1112.6685151845545</v>
      </c>
      <c r="M35" s="21">
        <f t="shared" ref="M35:O35" si="26">+SUM(M31:M34)</f>
        <v>1313.3863860067268</v>
      </c>
      <c r="N35" s="21">
        <f t="shared" si="26"/>
        <v>1410.8366831573317</v>
      </c>
      <c r="O35" s="21">
        <f t="shared" si="26"/>
        <v>1708.7830735907419</v>
      </c>
      <c r="P35" s="21">
        <f t="shared" ref="P35:Q35" si="27">+SUM(P31:P34)</f>
        <v>1922.056746864577</v>
      </c>
      <c r="Q35" s="21">
        <f t="shared" si="27"/>
        <v>1856.3791473776869</v>
      </c>
      <c r="R35" s="21">
        <f t="shared" ref="R35:S35" si="28">+SUM(R31:R34)</f>
        <v>1856.995919647703</v>
      </c>
      <c r="S35" s="21">
        <f t="shared" si="28"/>
        <v>2078.0255632664571</v>
      </c>
      <c r="T35" s="21">
        <f t="shared" ref="T35:U35" si="29">+SUM(T31:T34)</f>
        <v>2200.2496715439665</v>
      </c>
      <c r="U35" s="21">
        <f t="shared" si="29"/>
        <v>2165.2129171381466</v>
      </c>
      <c r="V35" s="21">
        <v>2093.6936865643593</v>
      </c>
      <c r="W35" s="21">
        <v>725.64151338023191</v>
      </c>
      <c r="X35" s="21">
        <f>SUM(X31:X34)</f>
        <v>676.20695499736655</v>
      </c>
      <c r="Y35" s="21">
        <f>SUM(Y31:Y34)</f>
        <v>763.6081454637482</v>
      </c>
      <c r="Z35" s="21">
        <f>SUM(Z31:Z34)</f>
        <v>1041.0108299739652</v>
      </c>
      <c r="AA35" s="21">
        <f>SUM(AA31:AA34)</f>
        <v>1111.0220000000004</v>
      </c>
      <c r="AB35" s="21">
        <f t="shared" ref="AB35:AC35" si="30">SUM(AB31:AB34)</f>
        <v>1347.084696299999</v>
      </c>
      <c r="AC35" s="21">
        <f t="shared" si="30"/>
        <v>1130.9432333600002</v>
      </c>
      <c r="AD35" s="21">
        <f t="shared" ref="AD35" si="31">SUM(AD31:AD34)</f>
        <v>753.98341670198897</v>
      </c>
    </row>
    <row r="36" spans="2:30" ht="15" customHeight="1">
      <c r="B36" s="5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2:30">
      <c r="B37" s="5" t="s">
        <v>79</v>
      </c>
      <c r="C37" s="20">
        <v>3859.3082742534002</v>
      </c>
      <c r="D37" s="20">
        <v>3887.9996442000001</v>
      </c>
      <c r="E37" s="20">
        <v>3916.7355522000003</v>
      </c>
      <c r="F37" s="20">
        <v>3945.4714601999995</v>
      </c>
      <c r="G37" s="20">
        <v>4024.4199632</v>
      </c>
      <c r="H37" s="20">
        <v>4044.5473802000001</v>
      </c>
      <c r="I37" s="20">
        <v>4069.2347971999998</v>
      </c>
      <c r="J37" s="20">
        <v>4089.3850142000001</v>
      </c>
      <c r="K37" s="20">
        <v>4199.8661299891373</v>
      </c>
      <c r="L37" s="20">
        <v>4220.8154601999995</v>
      </c>
      <c r="M37" s="20">
        <v>4231.7647901999999</v>
      </c>
      <c r="N37" s="20">
        <v>4252.7141201999993</v>
      </c>
      <c r="O37" s="20">
        <v>4133.1768509100002</v>
      </c>
      <c r="P37" s="20">
        <v>3958.1078241096952</v>
      </c>
      <c r="Q37" s="20">
        <v>3644.7801894489835</v>
      </c>
      <c r="R37" s="20">
        <v>3621.1923757500003</v>
      </c>
      <c r="S37" s="20">
        <v>5915.0843818613248</v>
      </c>
      <c r="T37" s="20">
        <v>5958.1978907900002</v>
      </c>
      <c r="U37" s="20">
        <v>5613.37244715</v>
      </c>
      <c r="V37" s="20">
        <v>5484.3500720786169</v>
      </c>
      <c r="W37" s="20">
        <v>9431.4314028383778</v>
      </c>
      <c r="X37" s="20">
        <v>9168.9906884337215</v>
      </c>
      <c r="Y37" s="20">
        <v>9279.6285718000017</v>
      </c>
      <c r="Z37" s="20">
        <v>9256.2911264100003</v>
      </c>
      <c r="AA37" s="20">
        <v>9292.0239999999994</v>
      </c>
      <c r="AB37" s="20">
        <v>9171.5459126400001</v>
      </c>
      <c r="AC37" s="20">
        <v>9163.6908215599997</v>
      </c>
      <c r="AD37" s="20">
        <v>9430.4734889899992</v>
      </c>
    </row>
    <row r="38" spans="2:30">
      <c r="B38" s="5" t="s">
        <v>80</v>
      </c>
      <c r="C38" s="20">
        <v>25.700541216000001</v>
      </c>
      <c r="D38" s="20">
        <v>0</v>
      </c>
      <c r="E38" s="20">
        <v>0</v>
      </c>
      <c r="F38" s="20">
        <v>0</v>
      </c>
      <c r="G38" s="20">
        <v>26.856672999999997</v>
      </c>
      <c r="H38" s="20">
        <v>27.59149</v>
      </c>
      <c r="I38" s="20">
        <v>28.326307</v>
      </c>
      <c r="J38" s="20">
        <v>29.061124</v>
      </c>
      <c r="K38" s="20">
        <v>31.988495999999998</v>
      </c>
      <c r="L38" s="20">
        <v>32.818317999999998</v>
      </c>
      <c r="M38" s="20">
        <v>33.648139999999998</v>
      </c>
      <c r="N38" s="20">
        <v>34.477961999999998</v>
      </c>
      <c r="O38" s="20">
        <v>37.311087000000001</v>
      </c>
      <c r="P38" s="20">
        <v>40.092880999999991</v>
      </c>
      <c r="Q38" s="20">
        <v>41.103529999999999</v>
      </c>
      <c r="R38" s="20">
        <v>42.114178999999993</v>
      </c>
      <c r="S38" s="20">
        <v>43.25532947</v>
      </c>
      <c r="T38" s="20">
        <v>46.192124470000003</v>
      </c>
      <c r="U38" s="20">
        <v>49.12891947</v>
      </c>
      <c r="V38" s="20">
        <v>52.065714469999996</v>
      </c>
      <c r="W38" s="20">
        <v>60.569640919999998</v>
      </c>
      <c r="X38" s="20">
        <v>63.978554670000001</v>
      </c>
      <c r="Y38" s="20">
        <v>65.518310479999997</v>
      </c>
      <c r="Z38" s="20">
        <v>68.927224219999999</v>
      </c>
      <c r="AA38" s="20">
        <v>61.57</v>
      </c>
      <c r="AB38" s="20">
        <v>65.105705200000003</v>
      </c>
      <c r="AC38" s="20">
        <v>68.641426449999997</v>
      </c>
      <c r="AD38" s="20">
        <v>72.177147700000006</v>
      </c>
    </row>
    <row r="39" spans="2:30">
      <c r="B39" s="5" t="s">
        <v>81</v>
      </c>
      <c r="C39" s="20">
        <v>0</v>
      </c>
      <c r="D39" s="20">
        <v>144.03409299999998</v>
      </c>
      <c r="E39" s="20">
        <v>135.86413200000001</v>
      </c>
      <c r="F39" s="20">
        <v>126.93006</v>
      </c>
      <c r="G39" s="20">
        <v>117.99598800000001</v>
      </c>
      <c r="H39" s="20">
        <v>113.51378100000001</v>
      </c>
      <c r="I39" s="20">
        <v>104.05189899999999</v>
      </c>
      <c r="J39" s="20">
        <v>99.428882999999999</v>
      </c>
      <c r="K39" s="20">
        <v>143.97774330999999</v>
      </c>
      <c r="L39" s="20">
        <v>138.10499918000002</v>
      </c>
      <c r="M39" s="20">
        <v>131.85466718000001</v>
      </c>
      <c r="N39" s="20">
        <v>125.60433517999999</v>
      </c>
      <c r="O39" s="20">
        <v>220.26643916999998</v>
      </c>
      <c r="P39" s="20">
        <v>216.39894468</v>
      </c>
      <c r="Q39" s="20">
        <v>209.15583518999998</v>
      </c>
      <c r="R39" s="20">
        <v>201.91272570000001</v>
      </c>
      <c r="S39" s="20">
        <v>212.40942617000002</v>
      </c>
      <c r="T39" s="20">
        <v>204.07808999</v>
      </c>
      <c r="U39" s="20">
        <v>195.74675381</v>
      </c>
      <c r="V39" s="20">
        <v>187.41541763000001</v>
      </c>
      <c r="W39" s="20">
        <v>178.53675544999999</v>
      </c>
      <c r="X39" s="20">
        <v>170.17211924</v>
      </c>
      <c r="Y39" s="20">
        <v>161.80748303000004</v>
      </c>
      <c r="Z39" s="20">
        <v>153.44284682</v>
      </c>
      <c r="AA39" s="20">
        <v>146.99799999999999</v>
      </c>
      <c r="AB39" s="20">
        <v>142.47355248999997</v>
      </c>
      <c r="AC39" s="20">
        <v>137.94875536999996</v>
      </c>
      <c r="AD39" s="20">
        <v>133.42395825</v>
      </c>
    </row>
    <row r="40" spans="2:30">
      <c r="B40" s="5" t="s">
        <v>82</v>
      </c>
      <c r="C40" s="20">
        <v>650.34072574287131</v>
      </c>
      <c r="D40" s="20">
        <v>711.25227760638495</v>
      </c>
      <c r="E40" s="20">
        <v>695.38458235263522</v>
      </c>
      <c r="F40" s="20">
        <v>802.71242296247544</v>
      </c>
      <c r="G40" s="20">
        <v>830.41659219272162</v>
      </c>
      <c r="H40" s="20">
        <v>688.87918380942142</v>
      </c>
      <c r="I40" s="20">
        <v>1001.3301761901366</v>
      </c>
      <c r="J40" s="20">
        <v>741.83588683298319</v>
      </c>
      <c r="K40" s="20">
        <v>940.55783594202217</v>
      </c>
      <c r="L40" s="20">
        <v>998.728056534899</v>
      </c>
      <c r="M40" s="20">
        <v>1627.9468849696195</v>
      </c>
      <c r="N40" s="20">
        <v>1685.6493941339227</v>
      </c>
      <c r="O40" s="20">
        <v>1735.719843126021</v>
      </c>
      <c r="P40" s="20">
        <v>2091.1516918491984</v>
      </c>
      <c r="Q40" s="20">
        <v>2288.5149681708172</v>
      </c>
      <c r="R40" s="20">
        <v>1961.6571478520943</v>
      </c>
      <c r="S40" s="20">
        <v>2835.0889904802657</v>
      </c>
      <c r="T40" s="20">
        <v>2594.237343882121</v>
      </c>
      <c r="U40" s="20">
        <v>2774.1927915240558</v>
      </c>
      <c r="V40" s="20">
        <v>2415.4348460344927</v>
      </c>
      <c r="W40" s="20">
        <v>888.18300256313682</v>
      </c>
      <c r="X40" s="20">
        <v>1013.264334182321</v>
      </c>
      <c r="Y40" s="20">
        <v>894.73286515004952</v>
      </c>
      <c r="Z40" s="20">
        <v>1021.9707611080678</v>
      </c>
      <c r="AA40" s="20">
        <v>1258.057</v>
      </c>
      <c r="AB40" s="20">
        <v>1477.1654529300001</v>
      </c>
      <c r="AC40" s="20">
        <v>1605.46579193</v>
      </c>
      <c r="AD40" s="20">
        <v>934.6789685307001</v>
      </c>
    </row>
    <row r="41" spans="2:30">
      <c r="B41" s="5" t="s">
        <v>83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39.107060689999997</v>
      </c>
      <c r="T41" s="20">
        <v>51.863710410000003</v>
      </c>
      <c r="U41" s="20">
        <v>18.573794460000002</v>
      </c>
      <c r="V41" s="20">
        <v>45.019398460000005</v>
      </c>
      <c r="W41" s="20">
        <v>102.11529088719946</v>
      </c>
      <c r="X41" s="20">
        <v>197.77257471554469</v>
      </c>
      <c r="Y41" s="20">
        <v>58.215691497766429</v>
      </c>
      <c r="Z41" s="20">
        <v>98.514102789888753</v>
      </c>
      <c r="AA41" s="20">
        <v>100.527</v>
      </c>
      <c r="AB41" s="20">
        <v>100.96444006999999</v>
      </c>
      <c r="AC41" s="20">
        <v>7.0000000000000005E-8</v>
      </c>
      <c r="AD41" s="20">
        <v>0</v>
      </c>
    </row>
    <row r="42" spans="2:30">
      <c r="B42" s="5" t="s">
        <v>84</v>
      </c>
      <c r="C42" s="20">
        <v>2528.5894047900001</v>
      </c>
      <c r="D42" s="20">
        <v>2505.8754851100002</v>
      </c>
      <c r="E42" s="20">
        <v>2486.97821045</v>
      </c>
      <c r="F42" s="20">
        <v>2662.6054504999997</v>
      </c>
      <c r="G42" s="20">
        <v>2556.5697522595156</v>
      </c>
      <c r="H42" s="20">
        <v>3011.60839915</v>
      </c>
      <c r="I42" s="20">
        <v>2820.69906782</v>
      </c>
      <c r="J42" s="20">
        <v>2688.2866611100003</v>
      </c>
      <c r="K42" s="20">
        <v>2400.2965627500002</v>
      </c>
      <c r="L42" s="20">
        <v>2401.9612569400001</v>
      </c>
      <c r="M42" s="20">
        <v>2416.2040797399995</v>
      </c>
      <c r="N42" s="20">
        <v>2378.6758142599997</v>
      </c>
      <c r="O42" s="20">
        <v>2294.87345594</v>
      </c>
      <c r="P42" s="20">
        <v>2000.5772040500003</v>
      </c>
      <c r="Q42" s="20">
        <v>1187.3299988200001</v>
      </c>
      <c r="R42" s="20">
        <v>1297.5762421299999</v>
      </c>
      <c r="S42" s="20">
        <v>1178.6100304400002</v>
      </c>
      <c r="T42" s="20">
        <v>1255.2495976600001</v>
      </c>
      <c r="U42" s="20">
        <v>1292.8031498799999</v>
      </c>
      <c r="V42" s="20">
        <v>1300.05511976</v>
      </c>
      <c r="W42" s="20">
        <v>1245.8596377600002</v>
      </c>
      <c r="X42" s="20">
        <v>1326.51415576</v>
      </c>
      <c r="Y42" s="20">
        <v>2613.5879085400002</v>
      </c>
      <c r="Z42" s="20">
        <v>2582.6370241100003</v>
      </c>
      <c r="AA42" s="20">
        <v>2797.7669999999998</v>
      </c>
      <c r="AB42" s="20">
        <v>2601.4190474500001</v>
      </c>
      <c r="AC42" s="20">
        <v>2974.3822560200001</v>
      </c>
      <c r="AD42" s="20">
        <v>2944.7630036099999</v>
      </c>
    </row>
    <row r="43" spans="2:30">
      <c r="B43" s="5" t="s">
        <v>85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454.85264632000002</v>
      </c>
      <c r="P43" s="20">
        <v>440.71043752999998</v>
      </c>
      <c r="Q43" s="20">
        <v>482.14982018000001</v>
      </c>
      <c r="R43" s="20">
        <v>522.25591722000013</v>
      </c>
      <c r="S43" s="20">
        <v>462.07821844999995</v>
      </c>
      <c r="T43" s="20">
        <v>478.50246973000003</v>
      </c>
      <c r="U43" s="20">
        <v>479.42942188999996</v>
      </c>
      <c r="V43" s="20">
        <v>459.39964168</v>
      </c>
      <c r="W43" s="20">
        <v>427.12772147999993</v>
      </c>
      <c r="X43" s="20">
        <v>439.88577831000003</v>
      </c>
      <c r="Y43" s="20">
        <v>418.81227543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</row>
    <row r="44" spans="2:30">
      <c r="B44" s="8" t="s">
        <v>86</v>
      </c>
      <c r="C44" s="21">
        <f t="shared" ref="C44:N44" si="32">+SUM(C37:C43)</f>
        <v>7063.9389460022721</v>
      </c>
      <c r="D44" s="21">
        <f t="shared" si="32"/>
        <v>7249.1614999163858</v>
      </c>
      <c r="E44" s="21">
        <f t="shared" si="32"/>
        <v>7234.9624770026358</v>
      </c>
      <c r="F44" s="21">
        <f t="shared" si="32"/>
        <v>7537.7193936624753</v>
      </c>
      <c r="G44" s="21">
        <f t="shared" si="32"/>
        <v>7556.2589686522369</v>
      </c>
      <c r="H44" s="21">
        <f t="shared" si="32"/>
        <v>7886.1402341594212</v>
      </c>
      <c r="I44" s="21">
        <f t="shared" si="32"/>
        <v>8023.6422472101367</v>
      </c>
      <c r="J44" s="21">
        <f t="shared" si="32"/>
        <v>7647.9975691429827</v>
      </c>
      <c r="K44" s="21">
        <f t="shared" si="32"/>
        <v>7716.6867679911593</v>
      </c>
      <c r="L44" s="21">
        <f t="shared" si="32"/>
        <v>7792.428090854899</v>
      </c>
      <c r="M44" s="21">
        <f t="shared" si="32"/>
        <v>8441.4185620896205</v>
      </c>
      <c r="N44" s="21">
        <f t="shared" si="32"/>
        <v>8477.1216257739216</v>
      </c>
      <c r="O44" s="21">
        <f t="shared" ref="O44:U44" si="33">+SUM(O37:O43)</f>
        <v>8876.200322466022</v>
      </c>
      <c r="P44" s="21">
        <f t="shared" si="33"/>
        <v>8747.0389832188939</v>
      </c>
      <c r="Q44" s="21">
        <f t="shared" si="33"/>
        <v>7853.0343418098</v>
      </c>
      <c r="R44" s="21">
        <f t="shared" si="33"/>
        <v>7646.7085876520941</v>
      </c>
      <c r="S44" s="21">
        <f t="shared" si="33"/>
        <v>10685.633437561592</v>
      </c>
      <c r="T44" s="21">
        <f t="shared" si="33"/>
        <v>10588.321226932121</v>
      </c>
      <c r="U44" s="21">
        <f t="shared" si="33"/>
        <v>10423.247278184055</v>
      </c>
      <c r="V44" s="21">
        <v>9943.7402101131102</v>
      </c>
      <c r="W44" s="21">
        <v>12333.823451898714</v>
      </c>
      <c r="X44" s="21">
        <f>SUM(X37:X43)</f>
        <v>12380.578205311587</v>
      </c>
      <c r="Y44" s="21">
        <f>SUM(Y37:Y43)</f>
        <v>13492.303105927816</v>
      </c>
      <c r="Z44" s="21">
        <f>SUM(Z37:Z43)</f>
        <v>13181.783085457959</v>
      </c>
      <c r="AA44" s="21">
        <f>SUM(AA37:AA43)</f>
        <v>13656.942999999999</v>
      </c>
      <c r="AB44" s="21">
        <f t="shared" ref="AB44:AC44" si="34">SUM(AB37:AB43)</f>
        <v>13558.674110780001</v>
      </c>
      <c r="AC44" s="21">
        <f t="shared" si="34"/>
        <v>13950.129051400001</v>
      </c>
      <c r="AD44" s="21">
        <f t="shared" ref="AD44" si="35">SUM(AD37:AD43)</f>
        <v>13515.516567080698</v>
      </c>
    </row>
    <row r="45" spans="2:30" ht="6" customHeight="1">
      <c r="B45" s="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2:30">
      <c r="B46" s="5" t="s">
        <v>87</v>
      </c>
      <c r="C46" s="20">
        <v>1109.7247798311405</v>
      </c>
      <c r="D46" s="20">
        <v>1087.5777971</v>
      </c>
      <c r="E46" s="20">
        <v>945.354173846035</v>
      </c>
      <c r="F46" s="20">
        <v>1108.1420462599999</v>
      </c>
      <c r="G46" s="20">
        <v>1371.5874803299998</v>
      </c>
      <c r="H46" s="20">
        <v>1019.2948032699999</v>
      </c>
      <c r="I46" s="20">
        <v>899.88930415999994</v>
      </c>
      <c r="J46" s="20">
        <v>988.47279009221859</v>
      </c>
      <c r="K46" s="20">
        <v>890.36166007000008</v>
      </c>
      <c r="L46" s="20">
        <v>898.22972526000001</v>
      </c>
      <c r="M46" s="20">
        <v>947.90329505999989</v>
      </c>
      <c r="N46" s="20">
        <v>803.82434452000007</v>
      </c>
      <c r="O46" s="20">
        <v>786.53462234000006</v>
      </c>
      <c r="P46" s="20">
        <v>834.0696260515009</v>
      </c>
      <c r="Q46" s="20">
        <v>942.64385596</v>
      </c>
      <c r="R46" s="20">
        <v>1192.6599975500003</v>
      </c>
      <c r="S46" s="20">
        <v>2219.65817965</v>
      </c>
      <c r="T46" s="20">
        <v>1547.50904696</v>
      </c>
      <c r="U46" s="20">
        <v>1960.9119105</v>
      </c>
      <c r="V46" s="20">
        <v>1776.7768255499998</v>
      </c>
      <c r="W46" s="20">
        <v>2997.0005701145292</v>
      </c>
      <c r="X46" s="20">
        <v>2935.2825138709245</v>
      </c>
      <c r="Y46" s="20">
        <v>3207.3270382123992</v>
      </c>
      <c r="Z46" s="20">
        <v>2824.3104991494729</v>
      </c>
      <c r="AA46" s="20">
        <v>3029.3519999999999</v>
      </c>
      <c r="AB46" s="20">
        <v>2580.7344348699994</v>
      </c>
      <c r="AC46" s="20">
        <v>2513.2820081199998</v>
      </c>
      <c r="AD46" s="20">
        <v>3516.0995180800001</v>
      </c>
    </row>
    <row r="47" spans="2:30">
      <c r="B47" s="5" t="s">
        <v>88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994.83462585999973</v>
      </c>
      <c r="R47" s="20">
        <v>0</v>
      </c>
      <c r="S47" s="20">
        <v>0</v>
      </c>
      <c r="T47" s="20">
        <v>0</v>
      </c>
      <c r="U47" s="20">
        <v>0</v>
      </c>
      <c r="V47" s="20"/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1286.2460100000001</v>
      </c>
      <c r="AD47" s="20">
        <v>0</v>
      </c>
    </row>
    <row r="48" spans="2:30">
      <c r="B48" s="5" t="s">
        <v>89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38.592783699999998</v>
      </c>
      <c r="P48" s="20">
        <v>38.844760809999997</v>
      </c>
      <c r="Q48" s="20">
        <v>44.380035999999997</v>
      </c>
      <c r="R48" s="20">
        <v>49.873502000000002</v>
      </c>
      <c r="S48" s="20">
        <v>45.874160000000003</v>
      </c>
      <c r="T48" s="20">
        <v>49.482436999999997</v>
      </c>
      <c r="U48" s="20">
        <v>51.576835000000003</v>
      </c>
      <c r="V48" s="20">
        <v>51.530368000000003</v>
      </c>
      <c r="W48" s="20">
        <v>49.994940999999997</v>
      </c>
      <c r="X48" s="20">
        <v>53.676595999999996</v>
      </c>
      <c r="Y48" s="20">
        <v>53.375118000000001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</row>
    <row r="49" spans="2:30">
      <c r="B49" s="5" t="s">
        <v>90</v>
      </c>
      <c r="C49" s="20">
        <v>162.20042724047372</v>
      </c>
      <c r="D49" s="20">
        <v>265.71995051437989</v>
      </c>
      <c r="E49" s="20">
        <v>569.13416488825419</v>
      </c>
      <c r="F49" s="20">
        <v>490.72712489362482</v>
      </c>
      <c r="G49" s="20">
        <v>294.70403913030424</v>
      </c>
      <c r="H49" s="20">
        <v>245.0373725</v>
      </c>
      <c r="I49" s="20">
        <v>145.7040385</v>
      </c>
      <c r="J49" s="20">
        <v>145.7040385</v>
      </c>
      <c r="K49" s="20">
        <v>14.206500774498105</v>
      </c>
      <c r="L49" s="20">
        <v>14.206500774498105</v>
      </c>
      <c r="M49" s="20">
        <v>28.213304138152314</v>
      </c>
      <c r="N49" s="20">
        <v>417.97136623324536</v>
      </c>
      <c r="O49" s="20">
        <v>773.0199587885478</v>
      </c>
      <c r="P49" s="20">
        <v>1364.3305713067073</v>
      </c>
      <c r="Q49" s="20">
        <v>1297.5469291650977</v>
      </c>
      <c r="R49" s="20">
        <v>1748.7794556494844</v>
      </c>
      <c r="S49" s="20">
        <v>476.85007925001833</v>
      </c>
      <c r="T49" s="20">
        <v>1429.1144398852939</v>
      </c>
      <c r="U49" s="20">
        <v>1238.3335918459763</v>
      </c>
      <c r="V49" s="20">
        <v>1747.7397597777517</v>
      </c>
      <c r="W49" s="20">
        <v>2141.1816723327456</v>
      </c>
      <c r="X49" s="20">
        <v>2358.398691760407</v>
      </c>
      <c r="Y49" s="20">
        <v>1580.3051940069231</v>
      </c>
      <c r="Z49" s="20">
        <v>1929.2350027228583</v>
      </c>
      <c r="AA49" s="20">
        <v>1628.4880000000001</v>
      </c>
      <c r="AB49" s="20">
        <v>1960.75215686</v>
      </c>
      <c r="AC49" s="20">
        <v>988.3796475100005</v>
      </c>
      <c r="AD49" s="20">
        <v>917.99632451000014</v>
      </c>
    </row>
    <row r="50" spans="2:30">
      <c r="B50" s="5" t="s">
        <v>91</v>
      </c>
      <c r="C50" s="20">
        <v>0</v>
      </c>
      <c r="D50" s="20">
        <v>45.543794999999996</v>
      </c>
      <c r="E50" s="20">
        <v>45.543794999999996</v>
      </c>
      <c r="F50" s="20">
        <v>45.543794999999996</v>
      </c>
      <c r="G50" s="20">
        <v>45.543794999999996</v>
      </c>
      <c r="H50" s="20">
        <v>28.631685000000001</v>
      </c>
      <c r="I50" s="20">
        <v>26.752181</v>
      </c>
      <c r="J50" s="20">
        <v>26.752181</v>
      </c>
      <c r="K50" s="20">
        <v>35.257193439999995</v>
      </c>
      <c r="L50" s="20">
        <v>36.219905439999998</v>
      </c>
      <c r="M50" s="20">
        <v>36.219905439999998</v>
      </c>
      <c r="N50" s="20">
        <v>36.219905439999998</v>
      </c>
      <c r="O50" s="20">
        <v>43.03204144</v>
      </c>
      <c r="P50" s="20">
        <v>44.105633439999998</v>
      </c>
      <c r="Q50" s="20">
        <v>44.105633439999998</v>
      </c>
      <c r="R50" s="20">
        <v>44.105633439999998</v>
      </c>
      <c r="S50" s="20">
        <v>49.64263244</v>
      </c>
      <c r="T50" s="20">
        <v>49.64263244</v>
      </c>
      <c r="U50" s="20">
        <v>49.64263244</v>
      </c>
      <c r="V50" s="20">
        <v>49.64263244</v>
      </c>
      <c r="W50" s="20">
        <v>50.189958440000005</v>
      </c>
      <c r="X50" s="20">
        <v>50.189958440000005</v>
      </c>
      <c r="Y50" s="20">
        <v>50.189958440000005</v>
      </c>
      <c r="Z50" s="20">
        <v>50.189958440000005</v>
      </c>
      <c r="AA50" s="20">
        <v>48.27</v>
      </c>
      <c r="AB50" s="20">
        <v>44.816828189999995</v>
      </c>
      <c r="AC50" s="20">
        <v>41.363836939999999</v>
      </c>
      <c r="AD50" s="20">
        <v>37.910845690000002</v>
      </c>
    </row>
    <row r="51" spans="2:30">
      <c r="B51" s="5" t="s">
        <v>92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104.26505299999999</v>
      </c>
      <c r="P51" s="20">
        <v>81.346428879999991</v>
      </c>
      <c r="Q51" s="20">
        <v>17.102739109999998</v>
      </c>
      <c r="R51" s="20">
        <v>0</v>
      </c>
      <c r="S51" s="20">
        <v>0</v>
      </c>
      <c r="T51" s="20">
        <v>0</v>
      </c>
      <c r="U51" s="20">
        <v>101.92336182999999</v>
      </c>
      <c r="V51" s="20">
        <v>69.670760830000006</v>
      </c>
      <c r="W51" s="20">
        <v>104.03608283</v>
      </c>
      <c r="X51" s="20">
        <v>89.296682125785736</v>
      </c>
      <c r="Y51" s="20">
        <v>103.68011684999999</v>
      </c>
      <c r="Z51" s="20">
        <v>10.63612552</v>
      </c>
      <c r="AA51" s="20">
        <v>206.20400000000001</v>
      </c>
      <c r="AB51" s="20">
        <v>222.47260621999999</v>
      </c>
      <c r="AC51" s="20">
        <v>277.76768022000005</v>
      </c>
      <c r="AD51" s="20">
        <v>250.93925002</v>
      </c>
    </row>
    <row r="52" spans="2:30">
      <c r="B52" s="5" t="s">
        <v>93</v>
      </c>
      <c r="C52" s="20">
        <v>9.8403796900000025</v>
      </c>
      <c r="D52" s="20">
        <v>15.311444009999997</v>
      </c>
      <c r="E52" s="20">
        <v>23.205343620000001</v>
      </c>
      <c r="F52" s="20">
        <v>17.993217479999998</v>
      </c>
      <c r="G52" s="20">
        <v>32.797885610000002</v>
      </c>
      <c r="H52" s="20">
        <v>19.191360770000003</v>
      </c>
      <c r="I52" s="20">
        <v>34.588721339999999</v>
      </c>
      <c r="J52" s="20">
        <v>25.541055250000003</v>
      </c>
      <c r="K52" s="20">
        <v>37.226996740000004</v>
      </c>
      <c r="L52" s="20">
        <v>24.203836410000001</v>
      </c>
      <c r="M52" s="20">
        <v>33.199327320000002</v>
      </c>
      <c r="N52" s="20">
        <v>25.416901319999997</v>
      </c>
      <c r="O52" s="20">
        <v>42.708056160000005</v>
      </c>
      <c r="P52" s="20">
        <v>25.619009309999999</v>
      </c>
      <c r="Q52" s="20">
        <v>47.57802307</v>
      </c>
      <c r="R52" s="20">
        <v>28.887789999999992</v>
      </c>
      <c r="S52" s="20">
        <v>65.440443379999991</v>
      </c>
      <c r="T52" s="20">
        <v>46.266525519999995</v>
      </c>
      <c r="U52" s="20">
        <v>70.834199000000012</v>
      </c>
      <c r="V52" s="20">
        <v>62.817753830000001</v>
      </c>
      <c r="W52" s="20">
        <v>97.75297119999999</v>
      </c>
      <c r="X52" s="20">
        <v>55.788946779999996</v>
      </c>
      <c r="Y52" s="20">
        <v>85.505403850000008</v>
      </c>
      <c r="Z52" s="20">
        <v>70.10414200000001</v>
      </c>
      <c r="AA52" s="20">
        <v>106.739</v>
      </c>
      <c r="AB52" s="20">
        <v>66.543944519999997</v>
      </c>
      <c r="AC52" s="20">
        <v>88.400838680000007</v>
      </c>
      <c r="AD52" s="20">
        <v>69.199179630000003</v>
      </c>
    </row>
    <row r="53" spans="2:30">
      <c r="B53" s="5" t="s">
        <v>94</v>
      </c>
      <c r="C53" s="20">
        <v>3.4103809000000003</v>
      </c>
      <c r="D53" s="20">
        <v>2.8782141499999998</v>
      </c>
      <c r="E53" s="20">
        <v>3.54648831</v>
      </c>
      <c r="F53" s="20">
        <v>3.5381885400000002</v>
      </c>
      <c r="G53" s="20">
        <v>3.7689515099999999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</row>
    <row r="54" spans="2:30">
      <c r="B54" s="8" t="s">
        <v>95</v>
      </c>
      <c r="C54" s="21">
        <f>+SUM(C46:C53)</f>
        <v>1285.1759676616143</v>
      </c>
      <c r="D54" s="21">
        <f t="shared" ref="D54:I54" si="36">+SUM(D46:D53)</f>
        <v>1417.0312007743801</v>
      </c>
      <c r="E54" s="21">
        <f t="shared" si="36"/>
        <v>1586.7839656642893</v>
      </c>
      <c r="F54" s="21">
        <f t="shared" si="36"/>
        <v>1665.944372173625</v>
      </c>
      <c r="G54" s="21">
        <f t="shared" si="36"/>
        <v>1748.4021515803042</v>
      </c>
      <c r="H54" s="21">
        <f t="shared" si="36"/>
        <v>1312.15522154</v>
      </c>
      <c r="I54" s="21">
        <f t="shared" si="36"/>
        <v>1106.9342449999999</v>
      </c>
      <c r="J54" s="21">
        <f t="shared" ref="J54:K54" si="37">+SUM(J46:J53)</f>
        <v>1186.4700648422186</v>
      </c>
      <c r="K54" s="21">
        <f t="shared" si="37"/>
        <v>977.05235102449819</v>
      </c>
      <c r="L54" s="21">
        <f t="shared" ref="L54:M54" si="38">+SUM(L46:L53)</f>
        <v>972.85996788449813</v>
      </c>
      <c r="M54" s="21">
        <f t="shared" si="38"/>
        <v>1045.5358319581524</v>
      </c>
      <c r="N54" s="21">
        <f t="shared" ref="N54:O54" si="39">+SUM(N46:N53)</f>
        <v>1283.4325175132456</v>
      </c>
      <c r="O54" s="21">
        <f t="shared" si="39"/>
        <v>1788.152515428548</v>
      </c>
      <c r="P54" s="21">
        <f t="shared" ref="P54:Q54" si="40">+SUM(P46:P53)</f>
        <v>2388.3160297982081</v>
      </c>
      <c r="Q54" s="21">
        <f t="shared" si="40"/>
        <v>3388.1918426050975</v>
      </c>
      <c r="R54" s="21">
        <f t="shared" ref="R54:S54" si="41">+SUM(R46:R53)</f>
        <v>3064.3063786394841</v>
      </c>
      <c r="S54" s="21">
        <f t="shared" si="41"/>
        <v>2857.4654947200179</v>
      </c>
      <c r="T54" s="21">
        <f t="shared" ref="T54:U54" si="42">+SUM(T46:T53)</f>
        <v>3122.0150818052934</v>
      </c>
      <c r="U54" s="21">
        <f t="shared" si="42"/>
        <v>3473.2225306159762</v>
      </c>
      <c r="V54" s="21">
        <v>3758.1781004277514</v>
      </c>
      <c r="W54" s="21">
        <v>5440.156195917275</v>
      </c>
      <c r="X54" s="21">
        <f>SUM(X46:X53)</f>
        <v>5542.6333889771167</v>
      </c>
      <c r="Y54" s="21">
        <f>SUM(Y46:Y53)</f>
        <v>5080.3828293593224</v>
      </c>
      <c r="Z54" s="21">
        <f>SUM(Z46:Z53)</f>
        <v>4884.4757278323314</v>
      </c>
      <c r="AA54" s="21">
        <f>SUM(AA46:AA53)</f>
        <v>5019.0529999999999</v>
      </c>
      <c r="AB54" s="21">
        <f t="shared" ref="AB54:AC54" si="43">SUM(AB46:AB53)</f>
        <v>4875.3199706599989</v>
      </c>
      <c r="AC54" s="21">
        <f t="shared" si="43"/>
        <v>5195.4400214699999</v>
      </c>
      <c r="AD54" s="21">
        <f t="shared" ref="AD54" si="44">SUM(AD46:AD53)</f>
        <v>4792.1451179300002</v>
      </c>
    </row>
    <row r="55" spans="2:30"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2:30">
      <c r="B56" s="7" t="s">
        <v>96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2115.2423992422496</v>
      </c>
      <c r="AA56" s="27">
        <v>0</v>
      </c>
      <c r="AB56" s="27">
        <v>0</v>
      </c>
      <c r="AC56" s="27">
        <v>0</v>
      </c>
      <c r="AD56" s="27">
        <v>0</v>
      </c>
    </row>
    <row r="57" spans="2:30"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pans="2:30">
      <c r="B58" s="8" t="s">
        <v>97</v>
      </c>
      <c r="C58" s="21">
        <f>+C54+C44</f>
        <v>8349.1149136638869</v>
      </c>
      <c r="D58" s="21">
        <f t="shared" ref="D58:I58" si="45">+D54+D44</f>
        <v>8666.1927006907663</v>
      </c>
      <c r="E58" s="21">
        <f t="shared" si="45"/>
        <v>8821.7464426669248</v>
      </c>
      <c r="F58" s="21">
        <f t="shared" si="45"/>
        <v>9203.6637658360996</v>
      </c>
      <c r="G58" s="21">
        <f t="shared" si="45"/>
        <v>9304.6611202325403</v>
      </c>
      <c r="H58" s="21">
        <f t="shared" si="45"/>
        <v>9198.2954556994209</v>
      </c>
      <c r="I58" s="21">
        <f t="shared" si="45"/>
        <v>9130.5764922101371</v>
      </c>
      <c r="J58" s="21">
        <f t="shared" ref="J58:K58" si="46">+J54+J44</f>
        <v>8834.4676339852012</v>
      </c>
      <c r="K58" s="21">
        <f t="shared" si="46"/>
        <v>8693.7391190156577</v>
      </c>
      <c r="L58" s="21">
        <f t="shared" ref="L58:M58" si="47">+L54+L44</f>
        <v>8765.2880587393975</v>
      </c>
      <c r="M58" s="21">
        <f t="shared" si="47"/>
        <v>9486.9543940477724</v>
      </c>
      <c r="N58" s="21">
        <f t="shared" ref="N58:O58" si="48">+N54+N44</f>
        <v>9760.5541432871669</v>
      </c>
      <c r="O58" s="21">
        <f t="shared" si="48"/>
        <v>10664.35283789457</v>
      </c>
      <c r="P58" s="21">
        <f t="shared" ref="P58:Q58" si="49">+P54+P44</f>
        <v>11135.355013017102</v>
      </c>
      <c r="Q58" s="21">
        <f t="shared" si="49"/>
        <v>11241.226184414898</v>
      </c>
      <c r="R58" s="21">
        <f t="shared" ref="R58:S58" si="50">+R54+R44</f>
        <v>10711.014966291579</v>
      </c>
      <c r="S58" s="21">
        <f t="shared" si="50"/>
        <v>13543.098932281609</v>
      </c>
      <c r="T58" s="21">
        <f t="shared" ref="T58:U58" si="51">+T54+T44</f>
        <v>13710.336308737415</v>
      </c>
      <c r="U58" s="21">
        <f t="shared" si="51"/>
        <v>13896.469808800031</v>
      </c>
      <c r="V58" s="21">
        <v>13701.918310540863</v>
      </c>
      <c r="W58" s="21">
        <v>17773.979647815988</v>
      </c>
      <c r="X58" s="21">
        <f>+X44+X54</f>
        <v>17923.211594288703</v>
      </c>
      <c r="Y58" s="21">
        <f>+Y44+Y54</f>
        <v>18572.68593528714</v>
      </c>
      <c r="Z58" s="21">
        <f>+Z44+Z54+Z56</f>
        <v>20181.501212532537</v>
      </c>
      <c r="AA58" s="21">
        <f>+AA44+AA54+AA56</f>
        <v>18675.995999999999</v>
      </c>
      <c r="AB58" s="21">
        <f t="shared" ref="AB58:AC58" si="52">+AB44+AB54+AB56</f>
        <v>18433.99408144</v>
      </c>
      <c r="AC58" s="21">
        <f t="shared" si="52"/>
        <v>19145.569072869999</v>
      </c>
      <c r="AD58" s="21">
        <f t="shared" ref="AD58" si="53">+AD44+AD54+AD56</f>
        <v>18307.661685010698</v>
      </c>
    </row>
    <row r="59" spans="2:30">
      <c r="B59" s="15" t="s">
        <v>98</v>
      </c>
      <c r="C59" s="28">
        <f>+C58+C35</f>
        <v>9805.4187404141503</v>
      </c>
      <c r="D59" s="28">
        <f t="shared" ref="D59:I59" si="54">+D58+D35</f>
        <v>10113.615412225183</v>
      </c>
      <c r="E59" s="28">
        <f t="shared" si="54"/>
        <v>10577.18534189861</v>
      </c>
      <c r="F59" s="28">
        <f t="shared" si="54"/>
        <v>10882.666630028583</v>
      </c>
      <c r="G59" s="28">
        <f t="shared" si="54"/>
        <v>10986.090751959999</v>
      </c>
      <c r="H59" s="28">
        <f t="shared" si="54"/>
        <v>10098.322610983756</v>
      </c>
      <c r="I59" s="28">
        <f t="shared" si="54"/>
        <v>10049.327792269034</v>
      </c>
      <c r="J59" s="28">
        <f t="shared" ref="J59:K59" si="55">+J58+J35</f>
        <v>9734.8355496563545</v>
      </c>
      <c r="K59" s="28">
        <f t="shared" si="55"/>
        <v>9776.4643489192586</v>
      </c>
      <c r="L59" s="28">
        <f t="shared" ref="L59:M59" si="56">+L58+L35</f>
        <v>9877.9565739239515</v>
      </c>
      <c r="M59" s="28">
        <f t="shared" si="56"/>
        <v>10800.340780054499</v>
      </c>
      <c r="N59" s="28">
        <f t="shared" ref="N59:O59" si="57">+N58+N35</f>
        <v>11171.390826444498</v>
      </c>
      <c r="O59" s="28">
        <f t="shared" si="57"/>
        <v>12373.135911485311</v>
      </c>
      <c r="P59" s="28">
        <f t="shared" ref="P59:Q59" si="58">+P58+P35</f>
        <v>13057.411759881679</v>
      </c>
      <c r="Q59" s="28">
        <f t="shared" si="58"/>
        <v>13097.605331792585</v>
      </c>
      <c r="R59" s="28">
        <f t="shared" ref="R59:S59" si="59">+R58+R35</f>
        <v>12568.010885939282</v>
      </c>
      <c r="S59" s="28">
        <f t="shared" si="59"/>
        <v>15621.124495548067</v>
      </c>
      <c r="T59" s="28">
        <f t="shared" ref="T59:U59" si="60">+T58+T35</f>
        <v>15910.585980281381</v>
      </c>
      <c r="U59" s="28">
        <f t="shared" si="60"/>
        <v>16061.682725938179</v>
      </c>
      <c r="V59" s="28">
        <v>15795.611997105223</v>
      </c>
      <c r="W59" s="28">
        <v>18499.621161196221</v>
      </c>
      <c r="X59" s="28">
        <f>+X35+X58</f>
        <v>18599.418549286071</v>
      </c>
      <c r="Y59" s="28">
        <f>+Y35+Y58</f>
        <v>19336.294080750889</v>
      </c>
      <c r="Z59" s="28">
        <f>+Z35+Z58</f>
        <v>21222.512042506503</v>
      </c>
      <c r="AA59" s="28">
        <f>+AA35+AA58</f>
        <v>19787.018</v>
      </c>
      <c r="AB59" s="28">
        <f t="shared" ref="AB59:AC59" si="61">+AB35+AB58</f>
        <v>19781.07877774</v>
      </c>
      <c r="AC59" s="28">
        <f t="shared" si="61"/>
        <v>20276.512306230001</v>
      </c>
      <c r="AD59" s="28">
        <f t="shared" ref="AD59" si="62">+AD35+AD58</f>
        <v>19061.645101712689</v>
      </c>
    </row>
    <row r="60" spans="2:30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30">
      <c r="B61" s="5" t="s">
        <v>49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0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0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0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C53"/>
  <sheetViews>
    <sheetView zoomScaleNormal="100" workbookViewId="0">
      <selection activeCell="N47" sqref="N47"/>
    </sheetView>
  </sheetViews>
  <sheetFormatPr defaultColWidth="9.28515625" defaultRowHeight="15"/>
  <cols>
    <col min="1" max="1" width="3.7109375" style="2" customWidth="1"/>
    <col min="2" max="2" width="48.5703125" style="2" customWidth="1"/>
    <col min="3" max="22" width="9.28515625" style="2" customWidth="1"/>
    <col min="23" max="23" width="6.85546875" style="2" customWidth="1"/>
    <col min="24" max="24" width="6.85546875" style="2" bestFit="1" customWidth="1"/>
    <col min="25" max="16384" width="9.28515625" style="2"/>
  </cols>
  <sheetData>
    <row r="2" spans="2:29" ht="22.5">
      <c r="B2" s="1" t="s">
        <v>99</v>
      </c>
    </row>
    <row r="3" spans="2:29" ht="6" customHeight="1"/>
    <row r="4" spans="2:29" ht="15.75" thickBot="1">
      <c r="B4" s="3" t="s">
        <v>1</v>
      </c>
      <c r="C4" s="4" t="s">
        <v>2</v>
      </c>
      <c r="D4" s="4" t="s">
        <v>100</v>
      </c>
      <c r="E4" s="4" t="s">
        <v>4</v>
      </c>
      <c r="F4" s="4" t="s">
        <v>101</v>
      </c>
      <c r="G4" s="4" t="s">
        <v>102</v>
      </c>
      <c r="H4" s="4" t="s">
        <v>103</v>
      </c>
      <c r="I4" s="4" t="s">
        <v>104</v>
      </c>
      <c r="J4" s="4" t="s">
        <v>9</v>
      </c>
      <c r="K4" s="4" t="s">
        <v>105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139</v>
      </c>
      <c r="AA4" s="4" t="s">
        <v>140</v>
      </c>
      <c r="AB4" s="4" t="s">
        <v>141</v>
      </c>
      <c r="AC4" s="4" t="s">
        <v>142</v>
      </c>
    </row>
    <row r="5" spans="2:29">
      <c r="B5" s="5" t="s">
        <v>41</v>
      </c>
      <c r="C5" s="12">
        <v>142.18127424998153</v>
      </c>
      <c r="D5" s="12">
        <v>310.6844191611188</v>
      </c>
      <c r="E5" s="12">
        <v>1.4594675760092797</v>
      </c>
      <c r="F5" s="12">
        <v>-34.928904705072696</v>
      </c>
      <c r="G5" s="12">
        <v>-926.26773445672859</v>
      </c>
      <c r="H5" s="12">
        <v>-187.13986137920142</v>
      </c>
      <c r="I5" s="12">
        <v>-527.20064596423231</v>
      </c>
      <c r="J5" s="12">
        <v>409.86840166763284</v>
      </c>
      <c r="K5" s="12">
        <v>62.941494862045623</v>
      </c>
      <c r="L5" s="12">
        <v>863.20253272366824</v>
      </c>
      <c r="M5" s="12">
        <v>526.26173415210303</v>
      </c>
      <c r="N5" s="12">
        <v>653.57632960234582</v>
      </c>
      <c r="O5" s="12">
        <v>1287.0447541287183</v>
      </c>
      <c r="P5" s="12">
        <v>531.61604672670273</v>
      </c>
      <c r="Q5" s="12">
        <v>737.6275244356799</v>
      </c>
      <c r="R5" s="12">
        <v>658.6770163360294</v>
      </c>
      <c r="S5" s="12">
        <v>1120.6131753339014</v>
      </c>
      <c r="T5" s="12">
        <v>391.03932586346406</v>
      </c>
      <c r="U5" s="12">
        <v>460.21180586842519</v>
      </c>
      <c r="V5" s="12">
        <v>-872.88755860429308</v>
      </c>
      <c r="W5" s="12">
        <v>1079.8003506639798</v>
      </c>
      <c r="X5" s="12">
        <v>613.26569068062679</v>
      </c>
      <c r="Y5" s="12">
        <v>2166.8052368864214</v>
      </c>
      <c r="Z5" s="12">
        <v>702.13800000000003</v>
      </c>
      <c r="AA5" s="12">
        <v>1351.7671197811319</v>
      </c>
      <c r="AB5" s="12">
        <v>48.233417735374069</v>
      </c>
      <c r="AC5" s="12">
        <v>-1005.9295606147216</v>
      </c>
    </row>
    <row r="6" spans="2:29">
      <c r="B6" s="5" t="s">
        <v>106</v>
      </c>
      <c r="C6" s="23">
        <v>0</v>
      </c>
      <c r="D6" s="23">
        <v>1.592484</v>
      </c>
      <c r="E6" s="23">
        <v>-49.666667000000004</v>
      </c>
      <c r="F6" s="23">
        <v>-123.59718000000001</v>
      </c>
      <c r="G6" s="23">
        <v>-49.666667000000004</v>
      </c>
      <c r="H6" s="23">
        <v>-99.333333999999994</v>
      </c>
      <c r="I6" s="23">
        <v>153.865196</v>
      </c>
      <c r="J6" s="23">
        <v>164.18709999999999</v>
      </c>
      <c r="K6" s="23">
        <v>97.106999000000002</v>
      </c>
      <c r="L6" s="23">
        <v>194.214</v>
      </c>
      <c r="M6" s="23">
        <v>18.246668999999994</v>
      </c>
      <c r="N6" s="23">
        <v>45.861809000000008</v>
      </c>
      <c r="O6" s="23">
        <v>-193.780451</v>
      </c>
      <c r="P6" s="23">
        <v>-386.05823499999997</v>
      </c>
      <c r="Q6" s="23">
        <v>-508.79554799999994</v>
      </c>
      <c r="R6" s="23">
        <v>-1200.7391380000001</v>
      </c>
      <c r="S6" s="23">
        <v>-166.49556533333333</v>
      </c>
      <c r="T6" s="23">
        <v>-332.99113066666666</v>
      </c>
      <c r="U6" s="23">
        <v>-276.10000000000002</v>
      </c>
      <c r="V6" s="23">
        <v>-477.15619500000008</v>
      </c>
      <c r="W6" s="23">
        <v>-709.00055599999996</v>
      </c>
      <c r="X6" s="23">
        <v>-1418.0011120000001</v>
      </c>
      <c r="Y6" s="23">
        <v>-349.2</v>
      </c>
      <c r="Z6" s="23">
        <v>-673.596</v>
      </c>
      <c r="AA6" s="23">
        <v>-549.99842599999999</v>
      </c>
      <c r="AB6" s="23">
        <v>-1107.2647669999999</v>
      </c>
      <c r="AC6" s="23">
        <v>-112.2</v>
      </c>
    </row>
    <row r="7" spans="2:29">
      <c r="B7" s="5" t="s">
        <v>32</v>
      </c>
      <c r="C7" s="23">
        <v>180.21037871157185</v>
      </c>
      <c r="D7" s="23">
        <v>184.17031847224362</v>
      </c>
      <c r="E7" s="23">
        <v>176.96649307618458</v>
      </c>
      <c r="F7" s="23">
        <v>162.53564038999983</v>
      </c>
      <c r="G7" s="23">
        <v>181.62224408999998</v>
      </c>
      <c r="H7" s="23">
        <v>192.03261328149773</v>
      </c>
      <c r="I7" s="23">
        <v>146.85449668850219</v>
      </c>
      <c r="J7" s="23">
        <v>178.89406596000003</v>
      </c>
      <c r="K7" s="23">
        <v>172.24511744</v>
      </c>
      <c r="L7" s="23">
        <v>143.86996791000001</v>
      </c>
      <c r="M7" s="23">
        <v>179.33532928999998</v>
      </c>
      <c r="N7" s="23">
        <v>176.99994955999998</v>
      </c>
      <c r="O7" s="23">
        <v>157.78004523999999</v>
      </c>
      <c r="P7" s="23">
        <v>165.15129492000003</v>
      </c>
      <c r="Q7" s="23">
        <v>176.18501533999992</v>
      </c>
      <c r="R7" s="23">
        <v>270.2428191699999</v>
      </c>
      <c r="S7" s="23">
        <v>327.17440227000003</v>
      </c>
      <c r="T7" s="23">
        <v>361.9532394900001</v>
      </c>
      <c r="U7" s="23">
        <v>425.49657923999973</v>
      </c>
      <c r="V7" s="23">
        <v>580.46412235000003</v>
      </c>
      <c r="W7" s="23">
        <v>777.64644937000003</v>
      </c>
      <c r="X7" s="23">
        <v>713.53270299999997</v>
      </c>
      <c r="Y7" s="23">
        <v>707.307953</v>
      </c>
      <c r="Z7" s="23">
        <v>680.26199999999994</v>
      </c>
      <c r="AA7" s="23">
        <v>633.82333110999991</v>
      </c>
      <c r="AB7" s="23">
        <v>600.26586871999996</v>
      </c>
      <c r="AC7" s="23">
        <v>642.68291790000023</v>
      </c>
    </row>
    <row r="8" spans="2:29">
      <c r="B8" s="5" t="s">
        <v>33</v>
      </c>
      <c r="C8" s="23">
        <v>53.648395654242705</v>
      </c>
      <c r="D8" s="23">
        <v>43.010010510619267</v>
      </c>
      <c r="E8" s="23">
        <v>8.3513803838286554E-7</v>
      </c>
      <c r="F8" s="23">
        <v>8.7359279999999995</v>
      </c>
      <c r="G8" s="23">
        <v>633.7197289611488</v>
      </c>
      <c r="H8" s="23">
        <v>297.96882745279885</v>
      </c>
      <c r="I8" s="23">
        <v>572.18105908351208</v>
      </c>
      <c r="J8" s="23">
        <v>-116.8514633854148</v>
      </c>
      <c r="K8" s="23">
        <v>0</v>
      </c>
      <c r="L8" s="23">
        <v>-730.396883</v>
      </c>
      <c r="M8" s="23">
        <v>0</v>
      </c>
      <c r="N8" s="23">
        <v>366.63236146918581</v>
      </c>
      <c r="O8" s="23">
        <v>-362.59709018477503</v>
      </c>
      <c r="P8" s="23">
        <v>1.8477498088032006E-7</v>
      </c>
      <c r="Q8" s="23">
        <v>609.02986244071712</v>
      </c>
      <c r="R8" s="23">
        <v>251.1516267896688</v>
      </c>
      <c r="S8" s="23">
        <v>94.4167617386194</v>
      </c>
      <c r="T8" s="23">
        <v>299.79499221320157</v>
      </c>
      <c r="U8" s="23">
        <v>474.6183606715768</v>
      </c>
      <c r="V8" s="23">
        <v>1875.9776725260283</v>
      </c>
      <c r="W8" s="23">
        <v>158.16326151343452</v>
      </c>
      <c r="X8" s="23">
        <v>266.76484510567894</v>
      </c>
      <c r="Y8" s="23">
        <v>-870.74295738862202</v>
      </c>
      <c r="Z8" s="23">
        <v>0</v>
      </c>
      <c r="AA8" s="23">
        <v>132.16485283</v>
      </c>
      <c r="AB8" s="23">
        <v>330.393823</v>
      </c>
      <c r="AC8" s="23">
        <v>1521.843951867314</v>
      </c>
    </row>
    <row r="9" spans="2:29">
      <c r="B9" s="5" t="s">
        <v>107</v>
      </c>
      <c r="C9" s="23"/>
      <c r="D9" s="23"/>
      <c r="E9" s="23"/>
      <c r="F9" s="23"/>
      <c r="G9" s="23">
        <v>-0.89963166000000006</v>
      </c>
      <c r="H9" s="23">
        <v>-2.7614473899999998</v>
      </c>
      <c r="I9" s="23">
        <v>4.00870617</v>
      </c>
      <c r="J9" s="25"/>
      <c r="K9" s="23">
        <v>88.191803039999996</v>
      </c>
      <c r="L9" s="23">
        <v>78.495416159999976</v>
      </c>
      <c r="M9" s="23">
        <v>1.3280775700000231</v>
      </c>
      <c r="N9" s="23">
        <v>16.83928522999998</v>
      </c>
      <c r="O9" s="23">
        <v>64.864068169999996</v>
      </c>
      <c r="P9" s="23">
        <v>-1.4621974400000035</v>
      </c>
      <c r="Q9" s="23">
        <v>-9.3779999999242135E-4</v>
      </c>
      <c r="R9" s="23">
        <v>78.490574179999996</v>
      </c>
      <c r="S9" s="23">
        <v>4.5124571299999996</v>
      </c>
      <c r="T9" s="23">
        <v>0.17052607000000081</v>
      </c>
      <c r="U9" s="23">
        <v>2.660261999999966E-2</v>
      </c>
      <c r="V9" s="23">
        <v>-6.2317100000000214E-3</v>
      </c>
      <c r="W9" s="23">
        <v>6.4150550000000015E-2</v>
      </c>
      <c r="X9" s="23">
        <v>168.31225695999998</v>
      </c>
      <c r="Y9" s="23">
        <v>5.1142330000002401E-2</v>
      </c>
      <c r="Z9" s="23">
        <v>0</v>
      </c>
      <c r="AA9" s="23">
        <v>57.215536770000007</v>
      </c>
      <c r="AB9" s="23">
        <v>79.069902839999997</v>
      </c>
      <c r="AC9" s="23">
        <v>-5.4107999999541793E-4</v>
      </c>
    </row>
    <row r="10" spans="2:29">
      <c r="B10" s="5" t="s">
        <v>108</v>
      </c>
      <c r="C10" s="23">
        <v>3.977376</v>
      </c>
      <c r="D10" s="23">
        <v>4.0219140000000007</v>
      </c>
      <c r="E10" s="23">
        <v>4.0219139999999971</v>
      </c>
      <c r="F10" s="23">
        <v>4.0664020000000018</v>
      </c>
      <c r="G10" s="23">
        <v>0.77860499999999955</v>
      </c>
      <c r="H10" s="23">
        <v>0.77860499999999955</v>
      </c>
      <c r="I10" s="23">
        <v>0.77418299999999729</v>
      </c>
      <c r="J10" s="23">
        <v>0.77418300000000451</v>
      </c>
      <c r="K10" s="23">
        <v>1.2584430000000029</v>
      </c>
      <c r="L10" s="23">
        <v>1.2584430000000029</v>
      </c>
      <c r="M10" s="23">
        <v>1.258442999999992</v>
      </c>
      <c r="N10" s="23">
        <v>1.2584430000000137</v>
      </c>
      <c r="O10" s="23">
        <v>0.93874200000000196</v>
      </c>
      <c r="P10" s="23">
        <v>2.1741780000000035</v>
      </c>
      <c r="Q10" s="23">
        <v>3.5493389999999998</v>
      </c>
      <c r="R10" s="23">
        <v>5.1060459999999877</v>
      </c>
      <c r="S10" s="23">
        <v>3.1906080000000001</v>
      </c>
      <c r="T10" s="23">
        <v>3.7379819999999961</v>
      </c>
      <c r="U10" s="23">
        <v>6.0381840000000082</v>
      </c>
      <c r="V10" s="23">
        <v>8.9381099999999858</v>
      </c>
      <c r="W10" s="23">
        <v>31.389326999999991</v>
      </c>
      <c r="X10" s="23">
        <v>33.843177000000011</v>
      </c>
      <c r="Y10" s="23">
        <v>34.042251000000007</v>
      </c>
      <c r="Z10" s="23">
        <v>31.324999999999999</v>
      </c>
      <c r="AA10" s="23">
        <v>32.925768000000005</v>
      </c>
      <c r="AB10" s="23">
        <v>39.877524000000001</v>
      </c>
      <c r="AC10" s="23">
        <v>40.001339999999985</v>
      </c>
    </row>
    <row r="11" spans="2:29">
      <c r="B11" s="5" t="s">
        <v>109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-3.77027329</v>
      </c>
      <c r="O11" s="23">
        <v>-4.5837251199999995</v>
      </c>
      <c r="P11" s="23">
        <v>-12.84873777000001</v>
      </c>
      <c r="Q11" s="23">
        <v>-5.1399802039999773</v>
      </c>
      <c r="R11" s="23">
        <v>4.7788863999987372E-2</v>
      </c>
      <c r="S11" s="23">
        <v>-0.10604826519155017</v>
      </c>
      <c r="T11" s="23">
        <v>-18.010014874808448</v>
      </c>
      <c r="U11" s="23">
        <v>-5.6481463599999993</v>
      </c>
      <c r="V11" s="23">
        <v>-1.6905286900000065</v>
      </c>
      <c r="W11" s="23">
        <v>-4.7341131000000027</v>
      </c>
      <c r="X11" s="23">
        <v>-5.1652031399999974</v>
      </c>
      <c r="Y11" s="23">
        <v>-4.8720333100000133</v>
      </c>
      <c r="Z11" s="23">
        <v>-9.3490000000000002</v>
      </c>
      <c r="AA11" s="23">
        <v>-0.79253136000000091</v>
      </c>
      <c r="AB11" s="23">
        <v>-5.4526237758399585</v>
      </c>
      <c r="AC11" s="23">
        <v>1.2339659499999398</v>
      </c>
    </row>
    <row r="12" spans="2:29">
      <c r="B12" s="5" t="s">
        <v>110</v>
      </c>
      <c r="C12" s="23">
        <v>0</v>
      </c>
      <c r="D12" s="23">
        <v>0</v>
      </c>
      <c r="E12" s="23">
        <v>0</v>
      </c>
      <c r="F12" s="23">
        <v>-19.063200362591864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-48.863999999999997</v>
      </c>
      <c r="AA12" s="23">
        <v>-1.2202016199999925</v>
      </c>
      <c r="AB12" s="23">
        <v>0.28858082000000285</v>
      </c>
      <c r="AC12" s="23">
        <v>-4.681412379999994</v>
      </c>
    </row>
    <row r="13" spans="2:29">
      <c r="B13" s="5" t="s">
        <v>111</v>
      </c>
      <c r="C13" s="23">
        <v>54.417205750000001</v>
      </c>
      <c r="D13" s="23">
        <v>55.542362540000006</v>
      </c>
      <c r="E13" s="23">
        <v>72.777186220000019</v>
      </c>
      <c r="F13" s="23">
        <v>115.26105005951572</v>
      </c>
      <c r="G13" s="23">
        <v>45.154410419999991</v>
      </c>
      <c r="H13" s="23">
        <v>81.75917354000002</v>
      </c>
      <c r="I13" s="23">
        <v>17.463493220000004</v>
      </c>
      <c r="J13" s="23">
        <v>22.573396879999986</v>
      </c>
      <c r="K13" s="23">
        <v>11.520088950000003</v>
      </c>
      <c r="L13" s="23">
        <v>18.493221779999999</v>
      </c>
      <c r="M13" s="23">
        <v>17.886331610000003</v>
      </c>
      <c r="N13" s="23">
        <v>46.355925719999952</v>
      </c>
      <c r="O13" s="23">
        <v>50.497491780000004</v>
      </c>
      <c r="P13" s="23">
        <v>48.287072919999986</v>
      </c>
      <c r="Q13" s="23">
        <v>50.92005692</v>
      </c>
      <c r="R13" s="23">
        <v>22.664343760000019</v>
      </c>
      <c r="S13" s="23">
        <v>21.199688570000003</v>
      </c>
      <c r="T13" s="23">
        <v>18.340707560000006</v>
      </c>
      <c r="U13" s="23">
        <v>13.485189279999991</v>
      </c>
      <c r="V13" s="23">
        <v>33.135276079999997</v>
      </c>
      <c r="W13" s="23">
        <v>32.635247489999998</v>
      </c>
      <c r="X13" s="23">
        <v>43.660412289999996</v>
      </c>
      <c r="Y13" s="23">
        <v>49.833539329999986</v>
      </c>
      <c r="Z13" s="23">
        <v>43.283000000000001</v>
      </c>
      <c r="AA13" s="23">
        <v>29.875239830000009</v>
      </c>
      <c r="AB13" s="23">
        <v>36.422333859999988</v>
      </c>
      <c r="AC13" s="23">
        <v>6.4937232899999797</v>
      </c>
    </row>
    <row r="14" spans="2:29">
      <c r="B14" s="5" t="s">
        <v>112</v>
      </c>
      <c r="C14" s="23">
        <v>0</v>
      </c>
      <c r="D14" s="23">
        <v>0</v>
      </c>
      <c r="E14" s="23">
        <v>0</v>
      </c>
      <c r="F14" s="23">
        <v>0</v>
      </c>
      <c r="G14" s="23">
        <v>10.61455009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3.9289999999999999E-2</v>
      </c>
      <c r="O14" s="23">
        <v>0.63449599999999995</v>
      </c>
      <c r="P14" s="23">
        <v>-0.79991099999999993</v>
      </c>
      <c r="Q14" s="23">
        <v>0.23667300000000002</v>
      </c>
      <c r="R14" s="23">
        <v>0.23667300000000002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-0.94764263999999998</v>
      </c>
      <c r="Z14" s="23">
        <v>-3.0750000000000002</v>
      </c>
      <c r="AA14" s="23">
        <v>-0.59627559999999991</v>
      </c>
      <c r="AB14" s="23">
        <v>0</v>
      </c>
      <c r="AC14" s="23">
        <v>0.76010051999999995</v>
      </c>
    </row>
    <row r="15" spans="2:29">
      <c r="B15" s="5" t="s">
        <v>113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-12.37551603</v>
      </c>
      <c r="S15" s="23">
        <v>15.63128324</v>
      </c>
      <c r="T15" s="23">
        <v>-17.92710911</v>
      </c>
      <c r="U15" s="23">
        <v>38.850499999999997</v>
      </c>
      <c r="V15" s="23">
        <v>-25.621087999999997</v>
      </c>
      <c r="W15" s="23">
        <v>9.0787866864695097</v>
      </c>
      <c r="X15" s="23">
        <v>-60.192624356303511</v>
      </c>
      <c r="Y15" s="23">
        <v>22.485880071976123</v>
      </c>
      <c r="Z15" s="23">
        <v>-1.393</v>
      </c>
      <c r="AA15" s="23">
        <v>2.28712114</v>
      </c>
      <c r="AB15" s="23">
        <v>-28.821908000000001</v>
      </c>
      <c r="AC15" s="23">
        <v>10.006221760000001</v>
      </c>
    </row>
    <row r="16" spans="2:29">
      <c r="B16" s="5" t="s">
        <v>114</v>
      </c>
      <c r="C16" s="23">
        <v>158.58430880412706</v>
      </c>
      <c r="D16" s="23">
        <v>154.28868728370611</v>
      </c>
      <c r="E16" s="23">
        <v>223.02498484000006</v>
      </c>
      <c r="F16" s="23">
        <v>-101.89395553972642</v>
      </c>
      <c r="G16" s="23">
        <v>-1.0976592499997642</v>
      </c>
      <c r="H16" s="23">
        <v>4.8075185899998756</v>
      </c>
      <c r="I16" s="23">
        <v>36.47941558000003</v>
      </c>
      <c r="J16" s="23">
        <v>-55.899237090000099</v>
      </c>
      <c r="K16" s="23">
        <v>-7.743926229999941</v>
      </c>
      <c r="L16" s="23">
        <v>-15.074173489999897</v>
      </c>
      <c r="M16" s="23">
        <v>-176.93077145000018</v>
      </c>
      <c r="N16" s="23">
        <v>-364.87432049999978</v>
      </c>
      <c r="O16" s="23">
        <v>48.622752548498759</v>
      </c>
      <c r="P16" s="23">
        <v>38.661214729448012</v>
      </c>
      <c r="Q16" s="23">
        <v>-262.52567994639952</v>
      </c>
      <c r="R16" s="23">
        <v>-623.96645850107598</v>
      </c>
      <c r="S16" s="23">
        <v>536.60274322712735</v>
      </c>
      <c r="T16" s="23">
        <v>189.90617786999979</v>
      </c>
      <c r="U16" s="23">
        <v>-213.30732251999993</v>
      </c>
      <c r="V16" s="23">
        <v>-45.238204241964851</v>
      </c>
      <c r="W16" s="23">
        <v>-689.15109354803474</v>
      </c>
      <c r="X16" s="23">
        <v>156.49093869999913</v>
      </c>
      <c r="Y16" s="23">
        <v>-36.442930500000017</v>
      </c>
      <c r="Z16" s="23">
        <v>-281.83300000000003</v>
      </c>
      <c r="AA16" s="23">
        <v>421.96798893627385</v>
      </c>
      <c r="AB16" s="23">
        <v>194.19975272000045</v>
      </c>
      <c r="AC16" s="23">
        <v>-121.03649304000021</v>
      </c>
    </row>
    <row r="17" spans="2:29">
      <c r="B17" s="5" t="s">
        <v>115</v>
      </c>
      <c r="C17" s="23">
        <v>-32.157306827255098</v>
      </c>
      <c r="D17" s="23">
        <v>-113.98948448396457</v>
      </c>
      <c r="E17" s="23">
        <v>136.94684900396445</v>
      </c>
      <c r="F17" s="23">
        <v>344.55403287611466</v>
      </c>
      <c r="G17" s="23">
        <v>-394.58321633999998</v>
      </c>
      <c r="H17" s="23">
        <v>-74.40734003999998</v>
      </c>
      <c r="I17" s="23">
        <v>55.187789842218507</v>
      </c>
      <c r="J17" s="23">
        <v>-61.221262932218437</v>
      </c>
      <c r="K17" s="23">
        <v>-19.746266680000133</v>
      </c>
      <c r="L17" s="23">
        <v>71.278804709999932</v>
      </c>
      <c r="M17" s="23">
        <v>-174.61855153999986</v>
      </c>
      <c r="N17" s="23">
        <v>28.779129550000011</v>
      </c>
      <c r="O17" s="23">
        <v>8.006988901500895</v>
      </c>
      <c r="P17" s="23">
        <v>56.338085575160271</v>
      </c>
      <c r="Q17" s="23">
        <v>298.93147061333906</v>
      </c>
      <c r="R17" s="23">
        <v>1062.7094343999997</v>
      </c>
      <c r="S17" s="23">
        <v>-722.02578159999985</v>
      </c>
      <c r="T17" s="23">
        <v>471.68664037999997</v>
      </c>
      <c r="U17" s="23">
        <v>-204.44146668000027</v>
      </c>
      <c r="V17" s="23">
        <v>525.86484229196503</v>
      </c>
      <c r="W17" s="23">
        <v>547.06530624479149</v>
      </c>
      <c r="X17" s="23">
        <v>204.22807325999975</v>
      </c>
      <c r="Y17" s="23">
        <v>-254.23903353277996</v>
      </c>
      <c r="Z17" s="23">
        <v>181.279</v>
      </c>
      <c r="AA17" s="23">
        <v>-442.84745280229555</v>
      </c>
      <c r="AB17" s="23">
        <v>-67.811696296621236</v>
      </c>
      <c r="AC17" s="23">
        <v>939.43889693552421</v>
      </c>
    </row>
    <row r="18" spans="2:29">
      <c r="B18" s="5" t="s">
        <v>116</v>
      </c>
      <c r="C18" s="23">
        <v>-26.837867679999849</v>
      </c>
      <c r="D18" s="23">
        <v>-23.021222660000056</v>
      </c>
      <c r="E18" s="23">
        <v>157.04488533999964</v>
      </c>
      <c r="F18" s="23">
        <v>-106.01393612054551</v>
      </c>
      <c r="G18" s="23">
        <v>415.65434823777332</v>
      </c>
      <c r="H18" s="23">
        <v>-202.98876461999998</v>
      </c>
      <c r="I18" s="23">
        <v>-85.511906319999923</v>
      </c>
      <c r="J18" s="23">
        <v>-270.14394705989571</v>
      </c>
      <c r="K18" s="23">
        <v>2.2436708599999502</v>
      </c>
      <c r="L18" s="23">
        <v>8.5793292300000239</v>
      </c>
      <c r="M18" s="23">
        <v>77.605881209999964</v>
      </c>
      <c r="N18" s="23">
        <v>35.393871696363625</v>
      </c>
      <c r="O18" s="23">
        <v>14.555070760000145</v>
      </c>
      <c r="P18" s="23">
        <v>258.19672189000011</v>
      </c>
      <c r="Q18" s="23">
        <v>82.932832849999954</v>
      </c>
      <c r="R18" s="23">
        <v>-122.1178909625733</v>
      </c>
      <c r="S18" s="23">
        <v>83.412310189405048</v>
      </c>
      <c r="T18" s="23">
        <v>33.760192309404985</v>
      </c>
      <c r="U18" s="23">
        <v>28.95949121940491</v>
      </c>
      <c r="V18" s="23">
        <v>118.5298101481139</v>
      </c>
      <c r="W18" s="23">
        <v>59.866468259404932</v>
      </c>
      <c r="X18" s="23">
        <v>-32.487457420594936</v>
      </c>
      <c r="Y18" s="23">
        <v>-45.788778860595123</v>
      </c>
      <c r="Z18" s="23">
        <v>237.09800000000001</v>
      </c>
      <c r="AA18" s="23">
        <v>-169.69416894226163</v>
      </c>
      <c r="AB18" s="23">
        <v>-42.756717082261716</v>
      </c>
      <c r="AC18" s="23">
        <v>-40.794540222261247</v>
      </c>
    </row>
    <row r="19" spans="2:29">
      <c r="B19" s="19" t="s">
        <v>117</v>
      </c>
      <c r="C19" s="24">
        <f t="shared" ref="C19:G19" si="0">+SUM(C5:C18)</f>
        <v>534.02376466266821</v>
      </c>
      <c r="D19" s="24">
        <f t="shared" si="0"/>
        <v>616.29948882372321</v>
      </c>
      <c r="E19" s="24">
        <f t="shared" si="0"/>
        <v>722.57511389129604</v>
      </c>
      <c r="F19" s="24">
        <f>+SUM(F5:F18)</f>
        <v>249.65587659769369</v>
      </c>
      <c r="G19" s="24">
        <f t="shared" si="0"/>
        <v>-84.971021907806232</v>
      </c>
      <c r="H19" s="24">
        <f t="shared" ref="H19:N19" si="1">+SUM(H5:H18)</f>
        <v>10.715990435095108</v>
      </c>
      <c r="I19" s="24">
        <f t="shared" si="1"/>
        <v>374.10178730000058</v>
      </c>
      <c r="J19" s="24">
        <f t="shared" si="1"/>
        <v>272.18123704010372</v>
      </c>
      <c r="K19" s="24">
        <f t="shared" si="1"/>
        <v>408.01742424204548</v>
      </c>
      <c r="L19" s="24">
        <f t="shared" si="1"/>
        <v>633.92065902366835</v>
      </c>
      <c r="M19" s="24">
        <f t="shared" si="1"/>
        <v>470.37314284210282</v>
      </c>
      <c r="N19" s="24">
        <f t="shared" si="1"/>
        <v>1003.0918010378953</v>
      </c>
      <c r="O19" s="24">
        <f t="shared" ref="O19:P19" si="2">+SUM(O5:O18)</f>
        <v>1071.9831432239428</v>
      </c>
      <c r="P19" s="24">
        <f t="shared" si="2"/>
        <v>699.25553373608614</v>
      </c>
      <c r="Q19" s="24">
        <f t="shared" ref="Q19:R19" si="3">+SUM(Q5:Q18)</f>
        <v>1182.950628649337</v>
      </c>
      <c r="R19" s="24">
        <f t="shared" si="3"/>
        <v>390.12731900604837</v>
      </c>
      <c r="S19" s="24">
        <f t="shared" ref="S19:T19" si="4">+SUM(S5:S18)</f>
        <v>1318.1260345005285</v>
      </c>
      <c r="T19" s="24">
        <f t="shared" si="4"/>
        <v>1401.4615291045955</v>
      </c>
      <c r="U19" s="24">
        <v>748.18977733940653</v>
      </c>
      <c r="V19" s="24">
        <v>1720.3100271498495</v>
      </c>
      <c r="W19" s="24">
        <f t="shared" ref="W19:AC19" si="5">SUM(W5:W18)</f>
        <v>1292.8235851300456</v>
      </c>
      <c r="X19" s="24">
        <f t="shared" si="5"/>
        <v>684.25170007940596</v>
      </c>
      <c r="Y19" s="24">
        <f t="shared" si="5"/>
        <v>1418.2926263864006</v>
      </c>
      <c r="Z19" s="24">
        <f t="shared" si="5"/>
        <v>857.27499999999986</v>
      </c>
      <c r="AA19" s="24">
        <f t="shared" si="5"/>
        <v>1496.8779020728484</v>
      </c>
      <c r="AB19" s="24">
        <f t="shared" si="5"/>
        <v>76.643491540651723</v>
      </c>
      <c r="AC19" s="24">
        <f t="shared" si="5"/>
        <v>1877.8185708858553</v>
      </c>
    </row>
    <row r="20" spans="2:29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2:29">
      <c r="B21" s="5" t="s">
        <v>118</v>
      </c>
      <c r="C21" s="23">
        <v>-3.5879263879999788</v>
      </c>
      <c r="D21" s="23">
        <v>-2.0698355700000013</v>
      </c>
      <c r="E21" s="23">
        <v>-13.417970100584018</v>
      </c>
      <c r="F21" s="23">
        <v>8.8803816485839988</v>
      </c>
      <c r="G21" s="23">
        <v>-0.82681547</v>
      </c>
      <c r="H21" s="23">
        <v>-0.43062977000000047</v>
      </c>
      <c r="I21" s="23">
        <v>-5.3132627699999997</v>
      </c>
      <c r="J21" s="23">
        <v>-21.721555550000001</v>
      </c>
      <c r="K21" s="23">
        <v>-93.436257089999998</v>
      </c>
      <c r="L21" s="23">
        <v>-66.344937810000005</v>
      </c>
      <c r="M21" s="23">
        <v>0.91459962999998246</v>
      </c>
      <c r="N21" s="23">
        <v>-7.8041365099999824</v>
      </c>
      <c r="O21" s="23">
        <v>-106.21077392000001</v>
      </c>
      <c r="P21" s="23">
        <v>-25.086038109999993</v>
      </c>
      <c r="Q21" s="29">
        <v>-1.8410846599999933</v>
      </c>
      <c r="R21" s="23">
        <v>-182.69470283643676</v>
      </c>
      <c r="S21" s="23">
        <v>-12.49935324000003</v>
      </c>
      <c r="T21" s="23">
        <v>5.9803305200000088</v>
      </c>
      <c r="U21" s="23">
        <v>-21.816627689999994</v>
      </c>
      <c r="V21" s="23">
        <v>-3.6033458500000051</v>
      </c>
      <c r="W21" s="23">
        <v>-2.2521771099999981</v>
      </c>
      <c r="X21" s="23">
        <v>-3.2462289500000101</v>
      </c>
      <c r="Y21" s="23">
        <v>-2.2245822500000068</v>
      </c>
      <c r="Z21" s="23">
        <v>-137.767</v>
      </c>
      <c r="AA21" s="23">
        <v>-349.56135257</v>
      </c>
      <c r="AB21" s="23">
        <v>31.414687960000009</v>
      </c>
      <c r="AC21" s="23">
        <v>-33.154755499999972</v>
      </c>
    </row>
    <row r="22" spans="2:29">
      <c r="B22" s="5" t="s">
        <v>144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-15.804901699999998</v>
      </c>
    </row>
    <row r="23" spans="2:29">
      <c r="B23" s="5" t="s">
        <v>119</v>
      </c>
      <c r="C23" s="23">
        <v>-40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-45.915104318423772</v>
      </c>
      <c r="P23" s="23">
        <v>-90.697091268514171</v>
      </c>
      <c r="Q23" s="23">
        <v>0</v>
      </c>
      <c r="R23" s="23">
        <v>-1103.1087957116665</v>
      </c>
      <c r="S23" s="23">
        <v>-274.86920068501934</v>
      </c>
      <c r="T23" s="23">
        <v>-21.730610201600008</v>
      </c>
      <c r="U23" s="23">
        <v>0</v>
      </c>
      <c r="V23" s="23">
        <v>-920.5068307082762</v>
      </c>
      <c r="W23" s="23">
        <v>-626.79857700000002</v>
      </c>
      <c r="X23" s="23">
        <v>-33.438640864100073</v>
      </c>
      <c r="Y23" s="23">
        <v>-12.01805973999994</v>
      </c>
      <c r="Z23" s="23">
        <v>-9.8680000000000003</v>
      </c>
      <c r="AA23" s="23">
        <v>0</v>
      </c>
      <c r="AB23" s="23">
        <v>-71.501724499999995</v>
      </c>
      <c r="AC23" s="23">
        <v>0</v>
      </c>
    </row>
    <row r="24" spans="2:29">
      <c r="B24" s="5" t="s">
        <v>120</v>
      </c>
      <c r="C24" s="23">
        <v>-164.84314282660031</v>
      </c>
      <c r="D24" s="23">
        <v>-215.24061286999952</v>
      </c>
      <c r="E24" s="23">
        <v>-203.34255414706655</v>
      </c>
      <c r="F24" s="23">
        <v>-269.18464749293912</v>
      </c>
      <c r="G24" s="23">
        <v>-293.47048763490398</v>
      </c>
      <c r="H24" s="23">
        <v>-222.07807418509503</v>
      </c>
      <c r="I24" s="23">
        <v>-320.53607787000107</v>
      </c>
      <c r="J24" s="23">
        <v>-164.43128111458617</v>
      </c>
      <c r="K24" s="23">
        <v>-175.026090960353</v>
      </c>
      <c r="L24" s="23">
        <v>-125.75133318000121</v>
      </c>
      <c r="M24" s="23">
        <v>-166.00196950999984</v>
      </c>
      <c r="N24" s="23">
        <v>-197.34947381489113</v>
      </c>
      <c r="O24" s="23">
        <v>-132.55720754918781</v>
      </c>
      <c r="P24" s="23">
        <v>-186.35747021244345</v>
      </c>
      <c r="Q24" s="23">
        <v>-311.72979449447888</v>
      </c>
      <c r="R24" s="23">
        <v>-421.70930757546648</v>
      </c>
      <c r="S24" s="23">
        <v>-389.61848450472911</v>
      </c>
      <c r="T24" s="23">
        <v>-504.870222978448</v>
      </c>
      <c r="U24" s="23">
        <v>-506.84631643982163</v>
      </c>
      <c r="V24" s="23">
        <v>-517.36878987893226</v>
      </c>
      <c r="W24" s="23">
        <v>-799.97488242090503</v>
      </c>
      <c r="X24" s="23">
        <v>-879.06610906635888</v>
      </c>
      <c r="Y24" s="23">
        <v>-645.84282183591256</v>
      </c>
      <c r="Z24" s="23">
        <v>-767.09100000000001</v>
      </c>
      <c r="AA24" s="23">
        <v>-761.14006443223218</v>
      </c>
      <c r="AB24" s="23">
        <v>-857.98927149309168</v>
      </c>
      <c r="AC24" s="23">
        <v>-1010.1496491699196</v>
      </c>
    </row>
    <row r="25" spans="2:29">
      <c r="B25" s="5" t="s">
        <v>121</v>
      </c>
      <c r="C25" s="23">
        <v>-4.10526049</v>
      </c>
      <c r="D25" s="23">
        <v>-3.0773747699999996</v>
      </c>
      <c r="E25" s="23">
        <v>-1.2598231799999995</v>
      </c>
      <c r="F25" s="23">
        <v>-3.1854225699999987</v>
      </c>
      <c r="G25" s="23">
        <v>-0.25149987000000101</v>
      </c>
      <c r="H25" s="23">
        <v>-1.5408081800000004</v>
      </c>
      <c r="I25" s="23">
        <v>-0.81490299999999893</v>
      </c>
      <c r="J25" s="23">
        <v>-1.7701452700000031</v>
      </c>
      <c r="K25" s="23">
        <v>-1.6878962499999979</v>
      </c>
      <c r="L25" s="23">
        <v>-4.4741852399999988</v>
      </c>
      <c r="M25" s="23">
        <v>-1.0547044999999999</v>
      </c>
      <c r="N25" s="23">
        <v>-1.4877652500000005</v>
      </c>
      <c r="O25" s="23">
        <v>-0.79966199999999865</v>
      </c>
      <c r="P25" s="23">
        <v>-2.1144902000000037</v>
      </c>
      <c r="Q25" s="23">
        <v>-3.0369841100000032</v>
      </c>
      <c r="R25" s="23">
        <v>-30.470371679999985</v>
      </c>
      <c r="S25" s="23">
        <v>-9.4585151500000073</v>
      </c>
      <c r="T25" s="23">
        <v>-14.234899890000001</v>
      </c>
      <c r="U25" s="23">
        <v>-5.4958597300000038</v>
      </c>
      <c r="V25" s="23">
        <v>-8.6364088300000077</v>
      </c>
      <c r="W25" s="23">
        <v>-0.24459850999999891</v>
      </c>
      <c r="X25" s="23">
        <v>2.7284841053187848E-15</v>
      </c>
      <c r="Y25" s="23">
        <v>-0.15703299999999218</v>
      </c>
      <c r="Z25" s="23">
        <v>-6.0819999999999999</v>
      </c>
      <c r="AA25" s="23">
        <v>0</v>
      </c>
      <c r="AB25" s="23">
        <v>-7.8383951899999991</v>
      </c>
      <c r="AC25" s="23">
        <v>-11.89637716</v>
      </c>
    </row>
    <row r="26" spans="2:29">
      <c r="B26" s="5" t="s">
        <v>122</v>
      </c>
      <c r="C26" s="23">
        <v>-93.79599967</v>
      </c>
      <c r="D26" s="23">
        <v>139.33125090000001</v>
      </c>
      <c r="E26" s="23">
        <v>2.1400858999999981</v>
      </c>
      <c r="F26" s="23">
        <v>0.65145281000000255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/>
      <c r="X26" s="23"/>
      <c r="Y26" s="23">
        <v>0</v>
      </c>
      <c r="Z26" s="23">
        <v>0</v>
      </c>
      <c r="AA26" s="23">
        <v>0</v>
      </c>
      <c r="AB26" s="23">
        <v>0</v>
      </c>
      <c r="AC26" s="23">
        <v>0</v>
      </c>
    </row>
    <row r="27" spans="2:29">
      <c r="B27" s="5" t="s">
        <v>123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-210</v>
      </c>
      <c r="O27" s="23">
        <v>0</v>
      </c>
      <c r="P27" s="23">
        <v>0</v>
      </c>
      <c r="Q27" s="23">
        <v>200.78934700000002</v>
      </c>
      <c r="R27" s="23">
        <v>9.1069210999999779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-250</v>
      </c>
      <c r="Z27" s="23">
        <v>0</v>
      </c>
      <c r="AA27" s="23">
        <v>0</v>
      </c>
      <c r="AB27" s="23">
        <v>-150</v>
      </c>
      <c r="AC27" s="23">
        <v>0</v>
      </c>
    </row>
    <row r="28" spans="2:29">
      <c r="B28" s="5" t="s">
        <v>124</v>
      </c>
      <c r="C28" s="23">
        <v>0</v>
      </c>
      <c r="D28" s="23">
        <v>0</v>
      </c>
      <c r="E28" s="23">
        <v>0</v>
      </c>
      <c r="F28" s="23">
        <v>0</v>
      </c>
      <c r="G28" s="23">
        <v>-10.614550090000005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</row>
    <row r="29" spans="2:29">
      <c r="B29" s="5" t="s">
        <v>125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109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</row>
    <row r="30" spans="2:29">
      <c r="B30" s="5" t="s">
        <v>126</v>
      </c>
      <c r="C30" s="23">
        <v>0</v>
      </c>
      <c r="D30" s="23">
        <v>0</v>
      </c>
      <c r="E30" s="23">
        <v>0</v>
      </c>
      <c r="F30" s="23">
        <v>18.716252004380021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-196.76499999999999</v>
      </c>
      <c r="AA30" s="23">
        <v>44.680704089999999</v>
      </c>
      <c r="AB30" s="23">
        <v>0</v>
      </c>
      <c r="AC30" s="23">
        <v>0</v>
      </c>
    </row>
    <row r="31" spans="2:29">
      <c r="B31" s="8" t="s">
        <v>127</v>
      </c>
      <c r="C31" s="24">
        <f t="shared" ref="C31:N31" si="6">+SUM(C21:C30)</f>
        <v>-306.33232937460031</v>
      </c>
      <c r="D31" s="24">
        <f t="shared" si="6"/>
        <v>-81.056572309999524</v>
      </c>
      <c r="E31" s="24">
        <f t="shared" si="6"/>
        <v>-215.88026152765059</v>
      </c>
      <c r="F31" s="24">
        <f t="shared" si="6"/>
        <v>-244.12198359997512</v>
      </c>
      <c r="G31" s="24">
        <f t="shared" si="6"/>
        <v>-305.16335306490396</v>
      </c>
      <c r="H31" s="24">
        <f t="shared" si="6"/>
        <v>-224.04951213509503</v>
      </c>
      <c r="I31" s="24">
        <f t="shared" si="6"/>
        <v>-326.66424364000108</v>
      </c>
      <c r="J31" s="24">
        <f t="shared" si="6"/>
        <v>-187.92298193458618</v>
      </c>
      <c r="K31" s="24">
        <f t="shared" si="6"/>
        <v>-270.15024430035299</v>
      </c>
      <c r="L31" s="24">
        <f t="shared" si="6"/>
        <v>-196.57045623000121</v>
      </c>
      <c r="M31" s="24">
        <f t="shared" si="6"/>
        <v>-166.14207437999988</v>
      </c>
      <c r="N31" s="24">
        <f t="shared" si="6"/>
        <v>-307.64137557489107</v>
      </c>
      <c r="O31" s="24">
        <f t="shared" ref="O31:P31" si="7">+SUM(O21:O30)</f>
        <v>-285.48274778761163</v>
      </c>
      <c r="P31" s="24">
        <f t="shared" si="7"/>
        <v>-304.25508979095758</v>
      </c>
      <c r="Q31" s="24">
        <f t="shared" ref="Q31:R31" si="8">+SUM(Q21:Q30)</f>
        <v>-115.81851626447883</v>
      </c>
      <c r="R31" s="24">
        <f t="shared" si="8"/>
        <v>-1728.8762567035699</v>
      </c>
      <c r="S31" s="24">
        <f t="shared" ref="S31" si="9">+SUM(S21:S30)</f>
        <v>-686.44555357974855</v>
      </c>
      <c r="T31" s="24">
        <v>-534.85540255004798</v>
      </c>
      <c r="U31" s="24">
        <v>-534.15880385982166</v>
      </c>
      <c r="V31" s="24">
        <v>-1450.1153752672085</v>
      </c>
      <c r="W31" s="24">
        <f t="shared" ref="W31:AC31" si="10">SUM(W21:W30)</f>
        <v>-1429.2702350409052</v>
      </c>
      <c r="X31" s="24">
        <f t="shared" si="10"/>
        <v>-915.750978880459</v>
      </c>
      <c r="Y31" s="24">
        <f t="shared" si="10"/>
        <v>-910.24249682591244</v>
      </c>
      <c r="Z31" s="24">
        <f t="shared" si="10"/>
        <v>-1117.5729999999999</v>
      </c>
      <c r="AA31" s="24">
        <f t="shared" si="10"/>
        <v>-1066.0207129122321</v>
      </c>
      <c r="AB31" s="24">
        <f t="shared" si="10"/>
        <v>-1055.9147032230917</v>
      </c>
      <c r="AC31" s="24">
        <f t="shared" si="10"/>
        <v>-1071.0056835299195</v>
      </c>
    </row>
    <row r="32" spans="2:29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2:29">
      <c r="B33" s="5" t="s">
        <v>128</v>
      </c>
      <c r="C33" s="23">
        <v>0</v>
      </c>
      <c r="D33" s="23">
        <v>0</v>
      </c>
      <c r="E33" s="23">
        <v>0</v>
      </c>
      <c r="F33" s="23">
        <v>1062.1571235199999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1308.0248167599998</v>
      </c>
      <c r="V33" s="23">
        <v>0</v>
      </c>
      <c r="W33" s="23">
        <v>-5.6843418860808016E-17</v>
      </c>
      <c r="X33" s="23">
        <v>1317.101766</v>
      </c>
      <c r="Y33" s="23">
        <v>0</v>
      </c>
      <c r="Z33" s="23">
        <v>0</v>
      </c>
      <c r="AA33" s="23">
        <v>2.4442670110147444E-15</v>
      </c>
      <c r="AB33" s="23">
        <v>1721.8632760149999</v>
      </c>
      <c r="AC33" s="23">
        <v>-6.0139999957755211E-5</v>
      </c>
    </row>
    <row r="34" spans="2:29">
      <c r="B34" s="5" t="s">
        <v>129</v>
      </c>
      <c r="C34" s="23">
        <v>0</v>
      </c>
      <c r="D34" s="23">
        <v>0</v>
      </c>
      <c r="E34" s="23">
        <v>0</v>
      </c>
      <c r="F34" s="23">
        <v>-1107.8391598499998</v>
      </c>
      <c r="G34" s="23">
        <v>-51.690337800000002</v>
      </c>
      <c r="H34" s="23">
        <v>0</v>
      </c>
      <c r="I34" s="23">
        <v>-52.825740400000001</v>
      </c>
      <c r="J34" s="23">
        <v>-16.438760299999995</v>
      </c>
      <c r="K34" s="23">
        <v>0</v>
      </c>
      <c r="L34" s="23">
        <v>0</v>
      </c>
      <c r="M34" s="23">
        <v>-108.00505625</v>
      </c>
      <c r="N34" s="23">
        <v>-108.94306302500001</v>
      </c>
      <c r="O34" s="23">
        <v>-289.07883276500002</v>
      </c>
      <c r="P34" s="23">
        <v>-10.057067249999964</v>
      </c>
      <c r="Q34" s="23">
        <v>-1102.3950178656128</v>
      </c>
      <c r="R34" s="23">
        <v>0</v>
      </c>
      <c r="S34" s="23">
        <v>0</v>
      </c>
      <c r="T34" s="23">
        <v>0</v>
      </c>
      <c r="U34" s="23">
        <v>-1328.21091456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-3.7999999999738064E-4</v>
      </c>
      <c r="AC34" s="23">
        <v>-1283.296</v>
      </c>
    </row>
    <row r="35" spans="2:29">
      <c r="B35" s="5" t="s">
        <v>130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-10.259322199999879</v>
      </c>
      <c r="P35" s="23">
        <v>-8.9339481100000562</v>
      </c>
      <c r="Q35" s="23">
        <v>-10.185322959999962</v>
      </c>
      <c r="R35" s="23">
        <v>-13.351673770000053</v>
      </c>
      <c r="S35" s="23">
        <v>-11.164529719999933</v>
      </c>
      <c r="T35" s="23">
        <v>-11.967509640000005</v>
      </c>
      <c r="U35" s="23">
        <v>-12.520102410000051</v>
      </c>
      <c r="V35" s="23">
        <v>-13.140764199999976</v>
      </c>
      <c r="W35" s="23">
        <v>-12.202117170000042</v>
      </c>
      <c r="X35" s="23">
        <v>-13.167652879999951</v>
      </c>
      <c r="Y35" s="23">
        <v>-13.396015390000073</v>
      </c>
      <c r="Z35" s="23">
        <v>-13.089</v>
      </c>
      <c r="AA35" s="23">
        <v>0</v>
      </c>
      <c r="AB35" s="23">
        <v>0</v>
      </c>
      <c r="AC35" s="23">
        <v>0</v>
      </c>
    </row>
    <row r="36" spans="2:29">
      <c r="B36" s="5" t="s">
        <v>131</v>
      </c>
      <c r="C36" s="23">
        <v>-36.41322309000001</v>
      </c>
      <c r="D36" s="23">
        <v>-74.816237540000003</v>
      </c>
      <c r="E36" s="23">
        <v>-37.408078009999983</v>
      </c>
      <c r="F36" s="23">
        <v>-83.774880520000011</v>
      </c>
      <c r="G36" s="23">
        <v>-40.457700809999992</v>
      </c>
      <c r="H36" s="23">
        <v>-82.997379570000007</v>
      </c>
      <c r="I36" s="23">
        <v>-28.331396159999947</v>
      </c>
      <c r="J36" s="23">
        <v>-70.928500840000027</v>
      </c>
      <c r="K36" s="23">
        <v>-23.818531219999997</v>
      </c>
      <c r="L36" s="23">
        <v>-67.566991979999997</v>
      </c>
      <c r="M36" s="23">
        <v>-23.441699090000011</v>
      </c>
      <c r="N36" s="23">
        <v>-69.603008060000008</v>
      </c>
      <c r="O36" s="23">
        <v>-28.993446920000004</v>
      </c>
      <c r="P36" s="23">
        <v>-76.169654269999981</v>
      </c>
      <c r="Q36" s="23">
        <v>-24.154228210000017</v>
      </c>
      <c r="R36" s="23">
        <v>-64.411637420000005</v>
      </c>
      <c r="S36" s="23">
        <v>-11.275996169999999</v>
      </c>
      <c r="T36" s="23">
        <v>-67.630499069999999</v>
      </c>
      <c r="U36" s="23">
        <v>-41.86370291999998</v>
      </c>
      <c r="V36" s="23">
        <v>-10.664785320000011</v>
      </c>
      <c r="W36" s="23">
        <v>-71.531390479999999</v>
      </c>
      <c r="X36" s="23">
        <v>-11.446496660000005</v>
      </c>
      <c r="Y36" s="23">
        <v>-72.256341309999982</v>
      </c>
      <c r="Z36" s="23">
        <v>-68.546000000000006</v>
      </c>
      <c r="AA36" s="23">
        <v>-66.404263960000009</v>
      </c>
      <c r="AB36" s="23">
        <v>-64.87471210999999</v>
      </c>
      <c r="AC36" s="23">
        <v>-39.436618110000012</v>
      </c>
    </row>
    <row r="37" spans="2:29">
      <c r="B37" s="5" t="s">
        <v>132</v>
      </c>
      <c r="C37" s="23">
        <v>0</v>
      </c>
      <c r="D37" s="23">
        <v>0</v>
      </c>
      <c r="E37" s="23">
        <v>0</v>
      </c>
      <c r="F37" s="23">
        <v>-11.438586549999993</v>
      </c>
      <c r="G37" s="23">
        <v>-23.898831927773383</v>
      </c>
      <c r="H37" s="23">
        <v>-13.509952000000027</v>
      </c>
      <c r="I37" s="23">
        <v>0</v>
      </c>
      <c r="J37" s="23">
        <v>-8.9191308201043142</v>
      </c>
      <c r="K37" s="23">
        <v>-9.0896624099999492</v>
      </c>
      <c r="L37" s="23">
        <v>-9.089660999999996</v>
      </c>
      <c r="M37" s="23">
        <v>-9.0896610000000226</v>
      </c>
      <c r="N37" s="23">
        <v>-9.0896652300000351</v>
      </c>
      <c r="O37" s="23">
        <v>-7.235430899999999</v>
      </c>
      <c r="P37" s="23">
        <v>-7.2431108999999996</v>
      </c>
      <c r="Q37" s="23">
        <v>-7.2431109000000031</v>
      </c>
      <c r="R37" s="23">
        <v>-8.8226033462700002</v>
      </c>
      <c r="S37" s="23">
        <v>-8.3313395994050001</v>
      </c>
      <c r="T37" s="23">
        <v>-8.3313395994050001</v>
      </c>
      <c r="U37" s="23">
        <v>-8.331339599404993</v>
      </c>
      <c r="V37" s="23">
        <v>-8.3313395994050072</v>
      </c>
      <c r="W37" s="23">
        <v>-8.3646364494049958</v>
      </c>
      <c r="X37" s="23">
        <v>-8.3646364494050029</v>
      </c>
      <c r="Y37" s="23">
        <v>-8.3646364494049958</v>
      </c>
      <c r="Z37" s="23">
        <v>-8.3650000000000002</v>
      </c>
      <c r="AA37" s="23">
        <v>-7.9777886077383169</v>
      </c>
      <c r="AB37" s="23">
        <v>-7.977788607738332</v>
      </c>
      <c r="AC37" s="23">
        <v>-7.9777886077383195</v>
      </c>
    </row>
    <row r="38" spans="2:29">
      <c r="B38" s="5" t="s">
        <v>133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-93.483315000000005</v>
      </c>
      <c r="Q38" s="23">
        <v>-103.87035</v>
      </c>
      <c r="R38" s="23">
        <v>-103.91035000000001</v>
      </c>
      <c r="S38" s="23">
        <v>-103.91035000000001</v>
      </c>
      <c r="T38" s="23">
        <v>-103.91035000000001</v>
      </c>
      <c r="U38" s="23">
        <v>-103.91035000000004</v>
      </c>
      <c r="V38" s="23">
        <v>-103.91034999999998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</row>
    <row r="39" spans="2:29">
      <c r="B39" s="5" t="s">
        <v>134</v>
      </c>
      <c r="C39" s="23">
        <v>0</v>
      </c>
      <c r="D39" s="23">
        <v>282.88771365519989</v>
      </c>
      <c r="E39" s="23">
        <v>0.28950000000005821</v>
      </c>
      <c r="F39" s="23">
        <v>0</v>
      </c>
      <c r="G39" s="23">
        <v>4.3859999999860518E-2</v>
      </c>
      <c r="H39" s="23">
        <v>8.3673512563109396E-14</v>
      </c>
      <c r="I39" s="23">
        <v>0</v>
      </c>
      <c r="J39" s="23">
        <v>0</v>
      </c>
      <c r="K39" s="23">
        <v>5.0270000000059552E-2</v>
      </c>
      <c r="L39" s="23">
        <v>-3.3651303965598343E-14</v>
      </c>
      <c r="M39" s="23">
        <v>8.3673512563109396E-14</v>
      </c>
      <c r="N39" s="23">
        <v>15.48349999999993</v>
      </c>
      <c r="O39" s="23">
        <v>-1.1362288887539762E-13</v>
      </c>
      <c r="P39" s="23">
        <v>0</v>
      </c>
      <c r="Q39" s="23">
        <v>0</v>
      </c>
      <c r="R39" s="23">
        <v>0.71600000000017461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</row>
    <row r="40" spans="2:29">
      <c r="B40" s="8" t="s">
        <v>135</v>
      </c>
      <c r="C40" s="24">
        <f t="shared" ref="C40:I40" si="11">+SUM(C33:C39)</f>
        <v>-36.41322309000001</v>
      </c>
      <c r="D40" s="24">
        <f t="shared" si="11"/>
        <v>208.07147611519989</v>
      </c>
      <c r="E40" s="24">
        <f t="shared" si="11"/>
        <v>-37.118578009999922</v>
      </c>
      <c r="F40" s="24">
        <f t="shared" si="11"/>
        <v>-140.89550339999985</v>
      </c>
      <c r="G40" s="24">
        <f t="shared" si="11"/>
        <v>-116.00301053777351</v>
      </c>
      <c r="H40" s="24">
        <f t="shared" si="11"/>
        <v>-96.507331569999948</v>
      </c>
      <c r="I40" s="24">
        <f t="shared" si="11"/>
        <v>-81.157136559999941</v>
      </c>
      <c r="J40" s="24">
        <f t="shared" ref="J40:P40" si="12">+SUM(J33:J39)</f>
        <v>-96.286391960104339</v>
      </c>
      <c r="K40" s="24">
        <f t="shared" si="12"/>
        <v>-32.857923629999881</v>
      </c>
      <c r="L40" s="24">
        <f t="shared" si="12"/>
        <v>-76.656652980000018</v>
      </c>
      <c r="M40" s="24">
        <f t="shared" si="12"/>
        <v>-140.53641633999996</v>
      </c>
      <c r="N40" s="24">
        <f t="shared" si="12"/>
        <v>-172.15223631500012</v>
      </c>
      <c r="O40" s="24">
        <f t="shared" si="12"/>
        <v>-335.56703278499998</v>
      </c>
      <c r="P40" s="24">
        <f t="shared" si="12"/>
        <v>-195.88709553000001</v>
      </c>
      <c r="Q40" s="24">
        <f t="shared" ref="Q40:R40" si="13">+SUM(Q33:Q39)</f>
        <v>-1247.8480299356124</v>
      </c>
      <c r="R40" s="24">
        <f t="shared" si="13"/>
        <v>-189.7802645362699</v>
      </c>
      <c r="S40" s="24">
        <f t="shared" ref="S40" si="14">+SUM(S33:S39)</f>
        <v>-134.68221548940494</v>
      </c>
      <c r="T40" s="24">
        <v>-191.83969830940501</v>
      </c>
      <c r="U40" s="24">
        <v>-186.81159272940516</v>
      </c>
      <c r="V40" s="24">
        <v>-136.04723911940499</v>
      </c>
      <c r="W40" s="24">
        <f t="shared" ref="W40:AC40" si="15">SUM(W33:W39)</f>
        <v>-92.098144099405033</v>
      </c>
      <c r="X40" s="24">
        <f t="shared" si="15"/>
        <v>1284.122980010595</v>
      </c>
      <c r="Y40" s="24">
        <f t="shared" si="15"/>
        <v>-94.016993149405053</v>
      </c>
      <c r="Z40" s="24">
        <f t="shared" si="15"/>
        <v>-90</v>
      </c>
      <c r="AA40" s="24">
        <f t="shared" si="15"/>
        <v>-74.382052567738327</v>
      </c>
      <c r="AB40" s="24">
        <f t="shared" si="15"/>
        <v>1649.0103952972615</v>
      </c>
      <c r="AC40" s="24">
        <f t="shared" si="15"/>
        <v>-1330.7104668577383</v>
      </c>
    </row>
    <row r="41" spans="2:29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v>0</v>
      </c>
      <c r="U41" s="23">
        <v>0</v>
      </c>
      <c r="V41" s="23"/>
      <c r="W41" s="23"/>
      <c r="X41" s="23"/>
      <c r="Y41" s="23"/>
      <c r="Z41" s="23"/>
      <c r="AA41" s="23"/>
      <c r="AB41" s="23"/>
      <c r="AC41" s="23"/>
    </row>
    <row r="42" spans="2:29">
      <c r="B42" s="8" t="s">
        <v>136</v>
      </c>
      <c r="C42" s="24">
        <f t="shared" ref="C42:K42" si="16">+C19+C31+C40</f>
        <v>191.27821219806791</v>
      </c>
      <c r="D42" s="24">
        <f t="shared" si="16"/>
        <v>743.31439262892354</v>
      </c>
      <c r="E42" s="24">
        <f t="shared" si="16"/>
        <v>469.57627435364554</v>
      </c>
      <c r="F42" s="24">
        <f t="shared" si="16"/>
        <v>-135.36161040228129</v>
      </c>
      <c r="G42" s="24">
        <f t="shared" si="16"/>
        <v>-506.13738551048368</v>
      </c>
      <c r="H42" s="24">
        <f t="shared" si="16"/>
        <v>-309.84085326999985</v>
      </c>
      <c r="I42" s="24">
        <f t="shared" si="16"/>
        <v>-33.719592900000436</v>
      </c>
      <c r="J42" s="24">
        <f t="shared" si="16"/>
        <v>-12.028136854586791</v>
      </c>
      <c r="K42" s="24">
        <f t="shared" si="16"/>
        <v>105.00925631169261</v>
      </c>
      <c r="L42" s="24">
        <f t="shared" ref="L42:M42" si="17">+L19+L31+L40</f>
        <v>360.69354981366712</v>
      </c>
      <c r="M42" s="24">
        <f t="shared" si="17"/>
        <v>163.69465212210298</v>
      </c>
      <c r="N42" s="24">
        <f t="shared" ref="N42:O42" si="18">+N19+N31+N40</f>
        <v>523.2981891480041</v>
      </c>
      <c r="O42" s="24">
        <f t="shared" si="18"/>
        <v>450.93336265133115</v>
      </c>
      <c r="P42" s="24">
        <f t="shared" ref="P42:Q42" si="19">+P19+P31+P40</f>
        <v>199.11334841512854</v>
      </c>
      <c r="Q42" s="24">
        <f t="shared" si="19"/>
        <v>-180.71591755075428</v>
      </c>
      <c r="R42" s="24">
        <f t="shared" ref="R42:S42" si="20">+R19+R31+R40</f>
        <v>-1528.5292022337915</v>
      </c>
      <c r="S42" s="24">
        <f t="shared" si="20"/>
        <v>496.99826543137499</v>
      </c>
      <c r="T42" s="24">
        <v>674.76642824514238</v>
      </c>
      <c r="U42" s="24">
        <v>27.219380750179756</v>
      </c>
      <c r="V42" s="24">
        <v>134.14741276323602</v>
      </c>
      <c r="W42" s="24">
        <f t="shared" ref="W42:AB42" si="21">+W19+W31+W40</f>
        <v>-228.54479401026464</v>
      </c>
      <c r="X42" s="24">
        <f t="shared" si="21"/>
        <v>1052.6237012095421</v>
      </c>
      <c r="Y42" s="24">
        <f t="shared" si="21"/>
        <v>414.03313641108309</v>
      </c>
      <c r="Z42" s="24">
        <f t="shared" si="21"/>
        <v>-350.298</v>
      </c>
      <c r="AA42" s="24">
        <f t="shared" si="21"/>
        <v>356.47513659287802</v>
      </c>
      <c r="AB42" s="24">
        <f t="shared" si="21"/>
        <v>669.73918361482151</v>
      </c>
      <c r="AC42" s="24">
        <f t="shared" ref="AC42" si="22">+AC19+AC31+AC40</f>
        <v>-523.89757950180251</v>
      </c>
    </row>
    <row r="43" spans="2:29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/>
      <c r="AC43" s="30"/>
    </row>
    <row r="44" spans="2:29">
      <c r="B44" s="8" t="s">
        <v>137</v>
      </c>
      <c r="C44" s="24"/>
      <c r="D44" s="24"/>
      <c r="E44" s="24"/>
      <c r="F44" s="24"/>
      <c r="G44" s="24">
        <v>101.99834149</v>
      </c>
      <c r="H44" s="24">
        <v>-32.53994416999997</v>
      </c>
      <c r="I44" s="24">
        <v>0.41133043999997598</v>
      </c>
      <c r="J44" s="24"/>
      <c r="K44" s="24">
        <v>1.70599105</v>
      </c>
      <c r="L44" s="24">
        <v>7.4804847700000003</v>
      </c>
      <c r="M44" s="24">
        <v>-5.4577649600000004</v>
      </c>
      <c r="N44" s="24">
        <v>11.11078316</v>
      </c>
      <c r="O44" s="24">
        <v>-20.102412860000001</v>
      </c>
      <c r="P44" s="24">
        <v>89.434144789999991</v>
      </c>
      <c r="Q44" s="24">
        <v>91.043875660000012</v>
      </c>
      <c r="R44" s="24">
        <v>-35.653065079999998</v>
      </c>
      <c r="S44" s="24">
        <v>32.57028055</v>
      </c>
      <c r="T44" s="24">
        <v>26.515120230000001</v>
      </c>
      <c r="U44" s="24">
        <v>-16.458008519999982</v>
      </c>
      <c r="V44" s="24">
        <v>-178.60381587999998</v>
      </c>
      <c r="W44" s="24">
        <v>57.550799129999994</v>
      </c>
      <c r="X44" s="24">
        <v>-0.31359012999998959</v>
      </c>
      <c r="Y44" s="24">
        <v>17.086808240000014</v>
      </c>
      <c r="Z44" s="24">
        <v>15.621</v>
      </c>
      <c r="AA44" s="24">
        <v>-20.488955320000002</v>
      </c>
      <c r="AB44" s="24">
        <v>-12.345437180000001</v>
      </c>
      <c r="AC44" s="24">
        <v>12.134810549999999</v>
      </c>
    </row>
    <row r="45" spans="2:29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29">
      <c r="B46" s="5" t="s">
        <v>138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29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29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0474dbd8-ba81-4d90-996a-d477b932d5bf">
      <UserInfo>
        <DisplayName>Ståle Myhre</DisplayName>
        <AccountId>20</AccountId>
        <AccountType/>
      </UserInfo>
      <UserInfo>
        <DisplayName>Birte Norheim</DisplayName>
        <AccountId>243</AccountId>
        <AccountType/>
      </UserInfo>
      <UserInfo>
        <DisplayName>Trond Omdal</DisplayName>
        <AccountId>568</AccountId>
        <AccountType/>
      </UserInfo>
    </SharedWithUsers>
    <TaxCatchAll xmlns="497ec011-310e-436e-a736-ec466ab75ade" xsi:nil="true"/>
    <lcf76f155ced4ddcb4097134ff3c332f xmlns="e1fd735c-1f22-4b11-b1ee-68b947347390">
      <Terms xmlns="http://schemas.microsoft.com/office/infopath/2007/PartnerControls"/>
    </lcf76f155ced4ddcb4097134ff3c332f>
    <_Flow_SignoffStatus xmlns="e1fd735c-1f22-4b11-b1ee-68b9473473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3f7822d036815494e90abde34116685f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d8ff8895eecbe7a3675bc581929c5e4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0E0AA-322B-4FD7-B036-56E19E265277}">
  <ds:schemaRefs>
    <ds:schemaRef ds:uri="http://purl.org/dc/elements/1.1/"/>
    <ds:schemaRef ds:uri="http://purl.org/dc/terms/"/>
    <ds:schemaRef ds:uri="http://schemas.microsoft.com/office/2006/documentManagement/types"/>
    <ds:schemaRef ds:uri="497ec011-310e-436e-a736-ec466ab75ade"/>
    <ds:schemaRef ds:uri="http://schemas.microsoft.com/office/infopath/2007/PartnerControls"/>
    <ds:schemaRef ds:uri="e1fd735c-1f22-4b11-b1ee-68b947347390"/>
    <ds:schemaRef ds:uri="http://schemas.openxmlformats.org/package/2006/metadata/core-properties"/>
    <ds:schemaRef ds:uri="http://www.w3.org/XML/1998/namespace"/>
    <ds:schemaRef ds:uri="http://purl.org/dc/dcmitype/"/>
    <ds:schemaRef ds:uri="0474dbd8-ba81-4d90-996a-d477b932d5bf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105256-6785-4908-9555-ED664ECA4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Ole Stanghelle</cp:lastModifiedBy>
  <cp:revision/>
  <dcterms:created xsi:type="dcterms:W3CDTF">2020-09-01T08:13:12Z</dcterms:created>
  <dcterms:modified xsi:type="dcterms:W3CDTF">2025-11-03T12:31:26Z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</Properties>
</file>